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<sst xmlns="http://schemas.openxmlformats.org/spreadsheetml/2006/main" count="224" uniqueCount="71">
  <si>
    <t>ПЛОЩООБРАЗУВАНЕ</t>
  </si>
  <si>
    <t>НА ОБЕКТ: МНОГОФАМИЛНА ЖИЛИЩНА СГРАДА С МАГАЗИНИ В ПИ 58356.503.182, ГР.ПРИМОРСКО</t>
  </si>
  <si>
    <t>етаж/  кота</t>
  </si>
  <si>
    <t>обект</t>
  </si>
  <si>
    <t>№</t>
  </si>
  <si>
    <t>F1 кв.м.</t>
  </si>
  <si>
    <t>Мазета F2</t>
  </si>
  <si>
    <t xml:space="preserve">F1 +F2 </t>
  </si>
  <si>
    <t>% ид.част от сградата</t>
  </si>
  <si>
    <t>F3 кв.м. от сградата</t>
  </si>
  <si>
    <t>Маневрена площ</t>
  </si>
  <si>
    <t>Плосък покрив за поддръжка</t>
  </si>
  <si>
    <t>F1+F3</t>
  </si>
  <si>
    <t>F1+F2+F3</t>
  </si>
  <si>
    <t>F1+F2+F3+плосък покрив</t>
  </si>
  <si>
    <t>Ид.част от ПИ кв.м.</t>
  </si>
  <si>
    <t>площ</t>
  </si>
  <si>
    <t>% ид.част</t>
  </si>
  <si>
    <t>F3 м.площ</t>
  </si>
  <si>
    <t>сутерен   кота -3,20</t>
  </si>
  <si>
    <t>Подземен паркинг</t>
  </si>
  <si>
    <t>Гараж</t>
  </si>
  <si>
    <t>Паркомясто</t>
  </si>
  <si>
    <t>Студио</t>
  </si>
  <si>
    <t>104</t>
  </si>
  <si>
    <t>Надземни етажи</t>
  </si>
  <si>
    <t>Партер    кота +0.60</t>
  </si>
  <si>
    <t xml:space="preserve">Магазин </t>
  </si>
  <si>
    <t>Ателие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</si>
  <si>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</si>
  <si>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</si>
  <si>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</si>
  <si>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</si>
  <si>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</si>
  <si>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</si>
  <si>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</si>
  <si>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</si>
  <si>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</si>
  <si>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</si>
  <si>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</si>
  <si>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</si>
  <si>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</si>
  <si>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</si>
  <si>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</si>
  <si>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</si>
  <si>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 етаж     кота +3.40</t>
  </si>
  <si>
    <t>Апартамент</t>
  </si>
  <si>
    <t>етаж 2     кота +6.23</t>
  </si>
  <si>
    <t xml:space="preserve">Апартамент </t>
  </si>
  <si>
    <t xml:space="preserve"> Апартамент </t>
  </si>
  <si>
    <t>етаж 3     кото +9.06</t>
  </si>
  <si>
    <t>етаж 4     кота +11.89</t>
  </si>
  <si>
    <t>Етаж 5      кота +14.72</t>
  </si>
  <si>
    <t>общо обекти:</t>
  </si>
  <si>
    <t>Надземни пакоместа</t>
  </si>
  <si>
    <t>В поземления имот са предвидени 36 броя паркоместа с обща площ 452,20  кв.м. Площа на поземления имот е в размер на 2820,00 кв.м. От нея се приспадат  452,20 кв.м., придвидени за ПМ, а остътъка от 2367,80 се разпределя върху СО в сградата.</t>
  </si>
  <si>
    <t>сутерен - ЗП -1430,60 кв.м.</t>
  </si>
  <si>
    <t>партер - ЗП -941,90 кв.м.</t>
  </si>
  <si>
    <t>етаж 1-   ЗП- 987,30 кв.м.</t>
  </si>
  <si>
    <t>етаж 2-   ЗП -987,30 кв.м.</t>
  </si>
  <si>
    <t>Легенда:</t>
  </si>
  <si>
    <t>етаж 3 -  ЗП - 987,30 кв.м.</t>
  </si>
  <si>
    <t>F1 - площ обекти</t>
  </si>
  <si>
    <t>етаж 3 -  ЗП - 987,30 св.м.</t>
  </si>
  <si>
    <t>F2-площ складови помещения</t>
  </si>
  <si>
    <t>етаж 5-   ЗП - 989,20 кв.м.</t>
  </si>
  <si>
    <t>F3 -площ общи части</t>
  </si>
  <si>
    <t>Бруто РЗП - 7310,90 кв.м.</t>
  </si>
  <si>
    <t>Площообразуването е изготвено на идеен проект.</t>
  </si>
  <si>
    <t>Изготвил</t>
  </si>
  <si>
    <t>И.Петрова (сертификат №2/19.11.2018г)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</si>
</sst>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0"/>
  </numFmts>
  <fonts count="28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rgb="FF0070C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00B050"/>
      <name val="Calibri"/>
      <charset val="134"/>
      <scheme val="minor"/>
    </font>
    <font>
      <sz val="11"/>
      <color rgb="FF00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6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4" applyNumberFormat="0" applyFill="0" applyAlignment="0" applyProtection="0">
      <alignment vertical="center"/>
    </xf>
    <xf numFmtId="0" fontId="14" fillId="0" borderId="54" applyNumberFormat="0" applyFill="0" applyAlignment="0" applyProtection="0">
      <alignment vertical="center"/>
    </xf>
    <xf numFmtId="0" fontId="15" fillId="0" borderId="5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56" applyNumberFormat="0" applyAlignment="0" applyProtection="0">
      <alignment vertical="center"/>
    </xf>
    <xf numFmtId="0" fontId="17" fillId="10" borderId="57" applyNumberFormat="0" applyAlignment="0" applyProtection="0">
      <alignment vertical="center"/>
    </xf>
    <xf numFmtId="0" fontId="18" fillId="10" borderId="56" applyNumberFormat="0" applyAlignment="0" applyProtection="0">
      <alignment vertical="center"/>
    </xf>
    <xf numFmtId="0" fontId="19" fillId="11" borderId="58" applyNumberFormat="0" applyAlignment="0" applyProtection="0">
      <alignment vertical="center"/>
    </xf>
    <xf numFmtId="0" fontId="20" fillId="0" borderId="59" applyNumberFormat="0" applyFill="0" applyAlignment="0" applyProtection="0">
      <alignment vertical="center"/>
    </xf>
    <xf numFmtId="0" fontId="21" fillId="0" borderId="60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/>
  </cellStyleXfs>
  <cellXfs count="20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2" fillId="0" borderId="0" xfId="0" applyFont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 applyAlignment="1">
      <alignment horizontal="center"/>
    </xf>
    <xf numFmtId="2" fontId="0" fillId="2" borderId="20" xfId="0" applyNumberFormat="1" applyFill="1" applyBorder="1"/>
    <xf numFmtId="2" fontId="0" fillId="0" borderId="19" xfId="0" applyNumberFormat="1" applyBorder="1"/>
    <xf numFmtId="2" fontId="0" fillId="3" borderId="19" xfId="0" applyNumberFormat="1" applyFill="1" applyBorder="1"/>
    <xf numFmtId="178" fontId="0" fillId="4" borderId="19" xfId="0" applyNumberFormat="1" applyFill="1" applyBorder="1"/>
    <xf numFmtId="2" fontId="0" fillId="4" borderId="19" xfId="0" applyNumberFormat="1" applyFill="1" applyBorder="1"/>
    <xf numFmtId="2" fontId="0" fillId="0" borderId="19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3" fillId="5" borderId="18" xfId="0" applyNumberFormat="1" applyFont="1" applyFill="1" applyBorder="1" applyAlignment="1">
      <alignment horizontal="center"/>
    </xf>
    <xf numFmtId="2" fontId="0" fillId="0" borderId="21" xfId="0" applyNumberFormat="1" applyBorder="1"/>
    <xf numFmtId="0" fontId="1" fillId="0" borderId="19" xfId="0" applyFont="1" applyBorder="1" applyAlignment="1">
      <alignment horizontal="center"/>
    </xf>
    <xf numFmtId="2" fontId="0" fillId="2" borderId="19" xfId="0" applyNumberFormat="1" applyFill="1" applyBorder="1"/>
    <xf numFmtId="2" fontId="3" fillId="5" borderId="22" xfId="0" applyNumberFormat="1" applyFont="1" applyFill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3" fillId="0" borderId="18" xfId="0" applyFont="1" applyBorder="1"/>
    <xf numFmtId="2" fontId="0" fillId="2" borderId="23" xfId="0" applyNumberFormat="1" applyFill="1" applyBorder="1"/>
    <xf numFmtId="1" fontId="0" fillId="0" borderId="19" xfId="0" applyNumberFormat="1" applyBorder="1"/>
    <xf numFmtId="2" fontId="4" fillId="2" borderId="24" xfId="0" applyNumberFormat="1" applyFont="1" applyFill="1" applyBorder="1"/>
    <xf numFmtId="49" fontId="0" fillId="0" borderId="19" xfId="0" applyNumberFormat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1" fillId="5" borderId="26" xfId="0" applyNumberFormat="1" applyFont="1" applyFill="1" applyBorder="1"/>
    <xf numFmtId="49" fontId="0" fillId="0" borderId="27" xfId="0" applyNumberFormat="1" applyBorder="1" applyAlignment="1">
      <alignment horizontal="center"/>
    </xf>
    <xf numFmtId="2" fontId="1" fillId="5" borderId="26" xfId="0" applyNumberFormat="1" applyFont="1" applyFill="1" applyBorder="1" applyAlignment="1">
      <alignment horizontal="center"/>
    </xf>
    <xf numFmtId="2" fontId="1" fillId="4" borderId="27" xfId="0" applyNumberFormat="1" applyFont="1" applyFill="1" applyBorder="1" applyAlignment="1">
      <alignment horizontal="center"/>
    </xf>
    <xf numFmtId="2" fontId="1" fillId="4" borderId="28" xfId="0" applyNumberFormat="1" applyFont="1" applyFill="1" applyBorder="1" applyAlignment="1">
      <alignment horizontal="center"/>
    </xf>
    <xf numFmtId="0" fontId="0" fillId="0" borderId="29" xfId="0" applyBorder="1"/>
    <xf numFmtId="0" fontId="0" fillId="0" borderId="20" xfId="0" applyBorder="1" applyAlignment="1">
      <alignment horizontal="center"/>
    </xf>
    <xf numFmtId="2" fontId="4" fillId="6" borderId="23" xfId="0" applyNumberFormat="1" applyFont="1" applyFill="1" applyBorder="1"/>
    <xf numFmtId="49" fontId="0" fillId="4" borderId="19" xfId="0" applyNumberFormat="1" applyFill="1" applyBorder="1" applyAlignment="1">
      <alignment horizontal="center"/>
    </xf>
    <xf numFmtId="2" fontId="1" fillId="4" borderId="23" xfId="0" applyNumberFormat="1" applyFont="1" applyFill="1" applyBorder="1" applyAlignment="1">
      <alignment horizontal="center"/>
    </xf>
    <xf numFmtId="2" fontId="1" fillId="4" borderId="18" xfId="0" applyNumberFormat="1" applyFont="1" applyFill="1" applyBorder="1" applyAlignment="1">
      <alignment horizontal="center"/>
    </xf>
    <xf numFmtId="2" fontId="1" fillId="4" borderId="19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10" xfId="0" applyBorder="1" applyAlignment="1">
      <alignment horizontal="center"/>
    </xf>
    <xf numFmtId="2" fontId="4" fillId="6" borderId="9" xfId="0" applyNumberFormat="1" applyFont="1" applyFill="1" applyBorder="1"/>
    <xf numFmtId="2" fontId="0" fillId="3" borderId="10" xfId="0" applyNumberFormat="1" applyFill="1" applyBorder="1" applyAlignment="1">
      <alignment horizontal="center"/>
    </xf>
    <xf numFmtId="2" fontId="0" fillId="0" borderId="10" xfId="0" applyNumberFormat="1" applyBorder="1"/>
    <xf numFmtId="178" fontId="0" fillId="4" borderId="10" xfId="0" applyNumberFormat="1" applyFill="1" applyBorder="1"/>
    <xf numFmtId="2" fontId="0" fillId="4" borderId="10" xfId="0" applyNumberFormat="1" applyFill="1" applyBorder="1"/>
    <xf numFmtId="2" fontId="1" fillId="4" borderId="10" xfId="0" applyNumberFormat="1" applyFont="1" applyFill="1" applyBorder="1" applyAlignment="1">
      <alignment horizontal="center"/>
    </xf>
    <xf numFmtId="2" fontId="1" fillId="4" borderId="11" xfId="0" applyNumberFormat="1" applyFont="1" applyFill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3" fillId="5" borderId="13" xfId="0" applyNumberFormat="1" applyFont="1" applyFill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30" xfId="0" applyNumberFormat="1" applyBorder="1"/>
    <xf numFmtId="0" fontId="1" fillId="0" borderId="25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31" xfId="0" applyFont="1" applyBorder="1" applyAlignment="1">
      <alignment horizontal="left"/>
    </xf>
    <xf numFmtId="0" fontId="3" fillId="0" borderId="32" xfId="0" applyFont="1" applyBorder="1"/>
    <xf numFmtId="0" fontId="0" fillId="0" borderId="33" xfId="0" applyBorder="1" applyAlignment="1">
      <alignment horizontal="center"/>
    </xf>
    <xf numFmtId="2" fontId="4" fillId="2" borderId="33" xfId="0" applyNumberFormat="1" applyFont="1" applyFill="1" applyBorder="1" applyAlignment="1">
      <alignment horizontal="center"/>
    </xf>
    <xf numFmtId="49" fontId="0" fillId="0" borderId="33" xfId="0" applyNumberFormat="1" applyBorder="1" applyAlignment="1">
      <alignment horizontal="center"/>
    </xf>
    <xf numFmtId="2" fontId="0" fillId="3" borderId="33" xfId="0" applyNumberFormat="1" applyFill="1" applyBorder="1" applyAlignment="1">
      <alignment horizontal="center"/>
    </xf>
    <xf numFmtId="2" fontId="0" fillId="0" borderId="33" xfId="0" applyNumberFormat="1" applyBorder="1"/>
    <xf numFmtId="178" fontId="0" fillId="4" borderId="33" xfId="0" applyNumberFormat="1" applyFill="1" applyBorder="1"/>
    <xf numFmtId="2" fontId="0" fillId="4" borderId="33" xfId="0" applyNumberFormat="1" applyFill="1" applyBorder="1"/>
    <xf numFmtId="2" fontId="1" fillId="4" borderId="33" xfId="0" applyNumberFormat="1" applyFont="1" applyFill="1" applyBorder="1" applyAlignment="1">
      <alignment horizontal="center"/>
    </xf>
    <xf numFmtId="2" fontId="1" fillId="4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3" fillId="5" borderId="3" xfId="0" applyNumberFormat="1" applyFont="1" applyFill="1" applyBorder="1" applyAlignment="1">
      <alignment horizontal="center"/>
    </xf>
    <xf numFmtId="2" fontId="0" fillId="0" borderId="34" xfId="0" applyNumberFormat="1" applyBorder="1"/>
    <xf numFmtId="0" fontId="1" fillId="0" borderId="35" xfId="0" applyFont="1" applyBorder="1" applyAlignment="1">
      <alignment horizontal="center" vertical="center" wrapText="1"/>
    </xf>
    <xf numFmtId="0" fontId="3" fillId="0" borderId="36" xfId="0" applyFont="1" applyBorder="1"/>
    <xf numFmtId="2" fontId="4" fillId="2" borderId="23" xfId="0" applyNumberFormat="1" applyFont="1" applyFill="1" applyBorder="1" applyAlignment="1">
      <alignment horizontal="center"/>
    </xf>
    <xf numFmtId="49" fontId="0" fillId="0" borderId="23" xfId="0" applyNumberFormat="1" applyBorder="1" applyAlignment="1">
      <alignment horizontal="center"/>
    </xf>
    <xf numFmtId="2" fontId="0" fillId="3" borderId="23" xfId="0" applyNumberFormat="1" applyFill="1" applyBorder="1" applyAlignment="1">
      <alignment horizontal="center"/>
    </xf>
    <xf numFmtId="2" fontId="1" fillId="4" borderId="22" xfId="0" applyNumberFormat="1" applyFont="1" applyFill="1" applyBorder="1" applyAlignment="1">
      <alignment horizontal="center"/>
    </xf>
    <xf numFmtId="0" fontId="0" fillId="0" borderId="37" xfId="0" applyBorder="1"/>
    <xf numFmtId="49" fontId="0" fillId="4" borderId="23" xfId="0" applyNumberFormat="1" applyFill="1" applyBorder="1" applyAlignment="1">
      <alignment horizontal="center"/>
    </xf>
    <xf numFmtId="0" fontId="3" fillId="0" borderId="37" xfId="0" applyFont="1" applyBorder="1"/>
    <xf numFmtId="2" fontId="5" fillId="2" borderId="23" xfId="0" applyNumberFormat="1" applyFont="1" applyFill="1" applyBorder="1" applyAlignment="1">
      <alignment horizontal="center"/>
    </xf>
    <xf numFmtId="0" fontId="0" fillId="0" borderId="38" xfId="0" applyBorder="1"/>
    <xf numFmtId="2" fontId="4" fillId="2" borderId="10" xfId="0" applyNumberFormat="1" applyFont="1" applyFill="1" applyBorder="1" applyAlignment="1">
      <alignment horizontal="center"/>
    </xf>
    <xf numFmtId="49" fontId="0" fillId="4" borderId="10" xfId="0" applyNumberFormat="1" applyFill="1" applyBorder="1" applyAlignment="1">
      <alignment horizontal="center"/>
    </xf>
    <xf numFmtId="0" fontId="0" fillId="0" borderId="39" xfId="0" applyBorder="1"/>
    <xf numFmtId="0" fontId="0" fillId="0" borderId="23" xfId="0" applyBorder="1" applyAlignment="1">
      <alignment horizontal="center"/>
    </xf>
    <xf numFmtId="2" fontId="0" fillId="0" borderId="23" xfId="0" applyNumberFormat="1" applyBorder="1"/>
    <xf numFmtId="178" fontId="0" fillId="4" borderId="23" xfId="0" applyNumberFormat="1" applyFill="1" applyBorder="1"/>
    <xf numFmtId="2" fontId="0" fillId="4" borderId="23" xfId="0" applyNumberFormat="1" applyFill="1" applyBorder="1"/>
    <xf numFmtId="2" fontId="0" fillId="0" borderId="40" xfId="0" applyNumberFormat="1" applyBorder="1"/>
    <xf numFmtId="0" fontId="0" fillId="0" borderId="41" xfId="0" applyBorder="1"/>
    <xf numFmtId="0" fontId="0" fillId="4" borderId="10" xfId="0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 wrapText="1"/>
    </xf>
    <xf numFmtId="0" fontId="0" fillId="4" borderId="42" xfId="0" applyFill="1" applyBorder="1"/>
    <xf numFmtId="0" fontId="0" fillId="4" borderId="33" xfId="0" applyFill="1" applyBorder="1" applyAlignment="1">
      <alignment horizontal="center"/>
    </xf>
    <xf numFmtId="2" fontId="5" fillId="2" borderId="33" xfId="0" applyNumberFormat="1" applyFont="1" applyFill="1" applyBorder="1" applyAlignment="1">
      <alignment horizontal="center"/>
    </xf>
    <xf numFmtId="2" fontId="3" fillId="4" borderId="33" xfId="0" applyNumberFormat="1" applyFont="1" applyFill="1" applyBorder="1" applyAlignment="1">
      <alignment horizontal="center"/>
    </xf>
    <xf numFmtId="2" fontId="0" fillId="4" borderId="33" xfId="0" applyNumberFormat="1" applyFill="1" applyBorder="1" applyAlignment="1">
      <alignment horizontal="center"/>
    </xf>
    <xf numFmtId="0" fontId="1" fillId="4" borderId="35" xfId="0" applyFont="1" applyFill="1" applyBorder="1" applyAlignment="1">
      <alignment horizontal="center" vertical="center" wrapText="1"/>
    </xf>
    <xf numFmtId="0" fontId="0" fillId="4" borderId="37" xfId="0" applyFill="1" applyBorder="1"/>
    <xf numFmtId="0" fontId="0" fillId="4" borderId="19" xfId="0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2" fontId="0" fillId="4" borderId="19" xfId="0" applyNumberFormat="1" applyFill="1" applyBorder="1" applyAlignment="1">
      <alignment horizontal="center"/>
    </xf>
    <xf numFmtId="2" fontId="0" fillId="4" borderId="18" xfId="0" applyNumberFormat="1" applyFill="1" applyBorder="1" applyAlignment="1">
      <alignment horizontal="center"/>
    </xf>
    <xf numFmtId="0" fontId="0" fillId="4" borderId="23" xfId="0" applyFill="1" applyBorder="1" applyAlignment="1">
      <alignment horizontal="center"/>
    </xf>
    <xf numFmtId="2" fontId="0" fillId="4" borderId="23" xfId="0" applyNumberFormat="1" applyFill="1" applyBorder="1" applyAlignment="1">
      <alignment horizontal="center"/>
    </xf>
    <xf numFmtId="2" fontId="0" fillId="4" borderId="22" xfId="0" applyNumberFormat="1" applyFill="1" applyBorder="1" applyAlignment="1">
      <alignment horizontal="center"/>
    </xf>
    <xf numFmtId="0" fontId="3" fillId="4" borderId="37" xfId="0" applyFont="1" applyFill="1" applyBorder="1"/>
    <xf numFmtId="2" fontId="5" fillId="2" borderId="19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 wrapText="1"/>
    </xf>
    <xf numFmtId="0" fontId="0" fillId="4" borderId="41" xfId="0" applyFill="1" applyBorder="1"/>
    <xf numFmtId="2" fontId="0" fillId="4" borderId="10" xfId="0" applyNumberFormat="1" applyFill="1" applyBorder="1" applyAlignment="1">
      <alignment horizontal="center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42" xfId="0" applyBorder="1"/>
    <xf numFmtId="2" fontId="0" fillId="0" borderId="33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2" fontId="0" fillId="0" borderId="39" xfId="0" applyNumberFormat="1" applyBorder="1"/>
    <xf numFmtId="2" fontId="1" fillId="0" borderId="35" xfId="0" applyNumberFormat="1" applyFont="1" applyBorder="1" applyAlignment="1">
      <alignment horizontal="center" vertical="center" wrapText="1"/>
    </xf>
    <xf numFmtId="2" fontId="0" fillId="0" borderId="40" xfId="0" applyNumberFormat="1" applyBorder="1" applyAlignment="1">
      <alignment horizontal="center"/>
    </xf>
    <xf numFmtId="2" fontId="0" fillId="0" borderId="37" xfId="0" applyNumberFormat="1" applyBorder="1"/>
    <xf numFmtId="0" fontId="0" fillId="0" borderId="0" xfId="0" applyAlignment="1">
      <alignment wrapText="1"/>
    </xf>
    <xf numFmtId="2" fontId="0" fillId="0" borderId="23" xfId="0" applyNumberFormat="1" applyBorder="1" applyAlignment="1">
      <alignment horizontal="center"/>
    </xf>
    <xf numFmtId="0" fontId="3" fillId="0" borderId="39" xfId="0" applyFont="1" applyBorder="1"/>
    <xf numFmtId="2" fontId="1" fillId="0" borderId="12" xfId="0" applyNumberFormat="1" applyFon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36" xfId="0" applyNumberFormat="1" applyBorder="1"/>
    <xf numFmtId="0" fontId="3" fillId="0" borderId="41" xfId="0" applyFont="1" applyBorder="1"/>
    <xf numFmtId="2" fontId="0" fillId="3" borderId="9" xfId="0" applyNumberForma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 vertical="center" wrapText="1"/>
    </xf>
    <xf numFmtId="0" fontId="3" fillId="4" borderId="42" xfId="0" applyFont="1" applyFill="1" applyBorder="1"/>
    <xf numFmtId="2" fontId="0" fillId="4" borderId="3" xfId="0" applyNumberFormat="1" applyFill="1" applyBorder="1" applyAlignment="1">
      <alignment horizontal="center"/>
    </xf>
    <xf numFmtId="2" fontId="1" fillId="4" borderId="35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2" fontId="4" fillId="3" borderId="23" xfId="0" applyNumberFormat="1" applyFont="1" applyFill="1" applyBorder="1" applyAlignment="1">
      <alignment horizontal="center"/>
    </xf>
    <xf numFmtId="0" fontId="3" fillId="4" borderId="36" xfId="0" applyFont="1" applyFill="1" applyBorder="1"/>
    <xf numFmtId="0" fontId="4" fillId="4" borderId="24" xfId="0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2" fontId="4" fillId="3" borderId="9" xfId="0" applyNumberFormat="1" applyFont="1" applyFill="1" applyBorder="1" applyAlignment="1">
      <alignment horizontal="center"/>
    </xf>
    <xf numFmtId="2" fontId="1" fillId="4" borderId="9" xfId="0" applyNumberFormat="1" applyFont="1" applyFill="1" applyBorder="1" applyAlignment="1">
      <alignment horizontal="center"/>
    </xf>
    <xf numFmtId="2" fontId="1" fillId="4" borderId="13" xfId="0" applyNumberFormat="1" applyFont="1" applyFill="1" applyBorder="1" applyAlignment="1">
      <alignment horizontal="center"/>
    </xf>
    <xf numFmtId="2" fontId="1" fillId="4" borderId="43" xfId="0" applyNumberFormat="1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left"/>
    </xf>
    <xf numFmtId="0" fontId="1" fillId="4" borderId="45" xfId="0" applyFont="1" applyFill="1" applyBorder="1" applyAlignment="1">
      <alignment horizontal="left"/>
    </xf>
    <xf numFmtId="2" fontId="1" fillId="5" borderId="45" xfId="0" applyNumberFormat="1" applyFont="1" applyFill="1" applyBorder="1" applyAlignment="1">
      <alignment horizontal="center"/>
    </xf>
    <xf numFmtId="49" fontId="1" fillId="5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4" borderId="25" xfId="0" applyNumberFormat="1" applyFont="1" applyFill="1" applyBorder="1" applyAlignment="1">
      <alignment vertical="center" wrapText="1"/>
    </xf>
    <xf numFmtId="0" fontId="1" fillId="4" borderId="0" xfId="0" applyFont="1" applyFill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46" xfId="0" applyFont="1" applyFill="1" applyBorder="1" applyAlignment="1">
      <alignment horizontal="left"/>
    </xf>
    <xf numFmtId="0" fontId="4" fillId="4" borderId="42" xfId="0" applyFont="1" applyFill="1" applyBorder="1"/>
    <xf numFmtId="0" fontId="4" fillId="4" borderId="33" xfId="0" applyFont="1" applyFill="1" applyBorder="1" applyAlignment="1">
      <alignment horizontal="center"/>
    </xf>
    <xf numFmtId="2" fontId="4" fillId="4" borderId="33" xfId="0" applyNumberFormat="1" applyFont="1" applyFill="1" applyBorder="1" applyAlignment="1">
      <alignment horizontal="center"/>
    </xf>
    <xf numFmtId="2" fontId="4" fillId="4" borderId="34" xfId="0" applyNumberFormat="1" applyFont="1" applyFill="1" applyBorder="1" applyAlignment="1">
      <alignment horizontal="center"/>
    </xf>
    <xf numFmtId="0" fontId="4" fillId="4" borderId="37" xfId="0" applyFont="1" applyFill="1" applyBorder="1"/>
    <xf numFmtId="2" fontId="4" fillId="4" borderId="19" xfId="0" applyNumberFormat="1" applyFont="1" applyFill="1" applyBorder="1" applyAlignment="1">
      <alignment horizontal="center"/>
    </xf>
    <xf numFmtId="2" fontId="4" fillId="4" borderId="21" xfId="0" applyNumberFormat="1" applyFont="1" applyFill="1" applyBorder="1" applyAlignment="1">
      <alignment horizontal="center"/>
    </xf>
    <xf numFmtId="0" fontId="5" fillId="4" borderId="37" xfId="0" applyFont="1" applyFill="1" applyBorder="1"/>
    <xf numFmtId="2" fontId="1" fillId="4" borderId="12" xfId="0" applyNumberFormat="1" applyFont="1" applyFill="1" applyBorder="1" applyAlignment="1">
      <alignment horizontal="center" vertical="center" wrapText="1"/>
    </xf>
    <xf numFmtId="0" fontId="0" fillId="0" borderId="47" xfId="0" applyBorder="1"/>
    <xf numFmtId="0" fontId="4" fillId="4" borderId="10" xfId="0" applyFont="1" applyFill="1" applyBorder="1" applyAlignment="1">
      <alignment horizontal="center"/>
    </xf>
    <xf numFmtId="2" fontId="4" fillId="4" borderId="10" xfId="0" applyNumberFormat="1" applyFont="1" applyFill="1" applyBorder="1" applyAlignment="1">
      <alignment horizontal="center"/>
    </xf>
    <xf numFmtId="0" fontId="0" fillId="0" borderId="19" xfId="0" applyBorder="1"/>
    <xf numFmtId="2" fontId="4" fillId="4" borderId="15" xfId="0" applyNumberFormat="1" applyFont="1" applyFill="1" applyBorder="1" applyAlignment="1">
      <alignment horizontal="center"/>
    </xf>
    <xf numFmtId="2" fontId="0" fillId="0" borderId="0" xfId="0" applyNumberFormat="1"/>
    <xf numFmtId="2" fontId="1" fillId="5" borderId="23" xfId="0" applyNumberFormat="1" applyFont="1" applyFill="1" applyBorder="1" applyAlignment="1">
      <alignment horizontal="center"/>
    </xf>
    <xf numFmtId="0" fontId="6" fillId="0" borderId="0" xfId="0" applyFont="1"/>
    <xf numFmtId="0" fontId="0" fillId="4" borderId="0" xfId="0" applyFill="1" applyAlignment="1">
      <alignment horizontal="left" wrapText="1"/>
    </xf>
    <xf numFmtId="2" fontId="0" fillId="0" borderId="48" xfId="0" applyNumberFormat="1" applyBorder="1" applyAlignment="1">
      <alignment horizontal="left"/>
    </xf>
    <xf numFmtId="2" fontId="0" fillId="0" borderId="16" xfId="0" applyNumberFormat="1" applyBorder="1" applyAlignment="1">
      <alignment horizontal="left"/>
    </xf>
    <xf numFmtId="2" fontId="0" fillId="0" borderId="49" xfId="0" applyNumberFormat="1" applyBorder="1" applyAlignment="1">
      <alignment horizontal="left"/>
    </xf>
    <xf numFmtId="2" fontId="0" fillId="0" borderId="28" xfId="0" applyNumberFormat="1" applyBorder="1" applyAlignment="1">
      <alignment horizontal="left"/>
    </xf>
    <xf numFmtId="0" fontId="4" fillId="4" borderId="0" xfId="0" applyFont="1" applyFill="1"/>
    <xf numFmtId="0" fontId="7" fillId="0" borderId="0" xfId="0" applyFont="1" applyAlignment="1">
      <alignment horizontal="left"/>
    </xf>
    <xf numFmtId="0" fontId="7" fillId="0" borderId="50" xfId="0" applyFont="1" applyBorder="1" applyAlignment="1">
      <alignment horizontal="left"/>
    </xf>
    <xf numFmtId="0" fontId="0" fillId="7" borderId="23" xfId="0" applyFill="1" applyBorder="1"/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1" fillId="0" borderId="0" xfId="0" applyFont="1"/>
    <xf numFmtId="2" fontId="6" fillId="0" borderId="0" xfId="0" applyNumberFormat="1" applyFont="1"/>
    <xf numFmtId="0" fontId="7" fillId="0" borderId="0" xfId="0" applyFont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Нормален 2" xfId="49"/>
  </cellStyles>
  <tableStyles count="0" defaultTableStyle="TableStyleMedium2" defaultPivotStyle="PivotStyleMedium9"/>
  <colors>
    <mruColors>
      <color rgb="00DCE6F1"/>
      <color rgb="00DCE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W225"/>
  <sheetViews>
    <sheetView tabSelected="1" zoomScale="85" zoomScaleNormal="85" topLeftCell="A114" workbookViewId="0">
      <selection activeCell="J31" sqref="J31:J135"/>
    </sheetView>
  </sheetViews>
  <sheetFormatPr defaultColWidth="9" defaultRowHeight="15"/>
  <cols>
    <col min="1" max="1" width="5.57142857142857" customWidth="1"/>
    <col min="2" max="2" width="12.7142857142857" customWidth="1"/>
    <col min="3" max="3" width="11.5714285714286" customWidth="1"/>
    <col min="4" max="4" width="6.57142857142857" customWidth="1"/>
    <col min="5" max="5" width="8.42857142857143" customWidth="1"/>
    <col min="6" max="6" width="7.28571428571429" customWidth="1"/>
    <col min="7" max="7" width="7.14285714285714" customWidth="1"/>
    <col min="8" max="8" width="8.14285714285714" customWidth="1"/>
    <col min="9" max="9" width="9.57142857142857" customWidth="1"/>
    <col min="10" max="11" width="9.71428571428571" customWidth="1"/>
    <col min="12" max="12" width="10.7142857142857" customWidth="1"/>
    <col min="13" max="13" width="11.7142857142857" customWidth="1"/>
    <col min="14" max="14" width="9.28571428571429" customWidth="1"/>
    <col min="15" max="15" width="11.7142857142857" customWidth="1"/>
    <col min="16" max="16" width="12.8571428571429" customWidth="1"/>
    <col min="17" max="17" width="8.85714285714286" customWidth="1"/>
    <col min="19" max="19" width="11.2857142857143" customWidth="1"/>
  </cols>
  <sheetData>
    <row r="2" spans="2:2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1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ht="15.75"/>
    <row r="6" ht="30.75" customHeight="1" spans="2:21">
      <c r="B6" s="2" t="s">
        <v>2</v>
      </c>
      <c r="C6" s="3" t="s">
        <v>3</v>
      </c>
      <c r="D6" s="3" t="s">
        <v>4</v>
      </c>
      <c r="E6" s="3" t="s">
        <v>5</v>
      </c>
      <c r="F6" s="4" t="s">
        <v>6</v>
      </c>
      <c r="G6" s="5"/>
      <c r="H6" s="3" t="s">
        <v>7</v>
      </c>
      <c r="I6" s="3" t="s">
        <v>8</v>
      </c>
      <c r="J6" s="3" t="s">
        <v>9</v>
      </c>
      <c r="K6" s="6" t="s">
        <v>10</v>
      </c>
      <c r="L6" s="7"/>
      <c r="M6" s="8" t="s">
        <v>11</v>
      </c>
      <c r="N6" s="3" t="s">
        <v>12</v>
      </c>
      <c r="O6" s="6" t="s">
        <v>13</v>
      </c>
      <c r="P6" s="8" t="s">
        <v>14</v>
      </c>
      <c r="Q6" s="8" t="s">
        <v>15</v>
      </c>
    </row>
    <row r="7" ht="15.75" spans="2:21">
      <c r="B7" s="9"/>
      <c r="C7" s="10"/>
      <c r="D7" s="10"/>
      <c r="E7" s="10"/>
      <c r="F7" s="10" t="s">
        <v>4</v>
      </c>
      <c r="G7" s="10" t="s">
        <v>16</v>
      </c>
      <c r="H7" s="10"/>
      <c r="I7" s="10"/>
      <c r="J7" s="10"/>
      <c r="K7" s="11" t="s">
        <v>17</v>
      </c>
      <c r="L7" s="12" t="s">
        <v>18</v>
      </c>
      <c r="M7" s="13"/>
      <c r="N7" s="10"/>
      <c r="O7" s="14"/>
      <c r="P7" s="13"/>
      <c r="Q7" s="13"/>
    </row>
    <row r="8" ht="15.75" spans="2:21">
      <c r="B8" s="15">
        <v>1</v>
      </c>
      <c r="C8" s="15">
        <v>2</v>
      </c>
      <c r="D8" s="15">
        <v>3</v>
      </c>
      <c r="E8" s="15">
        <v>4</v>
      </c>
      <c r="F8" s="15">
        <v>5</v>
      </c>
      <c r="G8" s="15">
        <v>6</v>
      </c>
      <c r="H8" s="15">
        <v>7</v>
      </c>
      <c r="I8" s="15">
        <v>8</v>
      </c>
      <c r="J8" s="15">
        <v>9</v>
      </c>
      <c r="K8" s="15">
        <v>10</v>
      </c>
      <c r="L8" s="15">
        <v>11</v>
      </c>
      <c r="M8" s="16">
        <v>12</v>
      </c>
      <c r="N8" s="16">
        <v>13</v>
      </c>
      <c r="O8" s="15">
        <v>14</v>
      </c>
      <c r="P8" s="16">
        <v>15</v>
      </c>
      <c r="Q8" s="17">
        <v>16</v>
      </c>
    </row>
    <row r="9" customHeight="1" spans="2:21">
      <c r="B9" s="2" t="s">
        <v>19</v>
      </c>
      <c r="C9" s="18" t="s">
        <v>20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0"/>
      <c r="T9" s="21"/>
      <c r="U9" s="21"/>
    </row>
    <row r="10" customHeight="1" spans="2:21">
      <c r="B10" s="22"/>
      <c r="C10" s="23" t="s">
        <v>21</v>
      </c>
      <c r="D10" s="24">
        <v>1</v>
      </c>
      <c r="E10" s="25">
        <v>26.6</v>
      </c>
      <c r="F10" s="26"/>
      <c r="G10" s="27"/>
      <c r="H10" s="26">
        <f t="shared" ref="H10:H22" si="0">E10+G10</f>
        <v>26.6</v>
      </c>
      <c r="I10" s="28">
        <f>H10/5476.7*100</f>
        <v>0.485693939781255</v>
      </c>
      <c r="J10" s="29">
        <f>1313.6*I10/100</f>
        <v>6.38007559296657</v>
      </c>
      <c r="K10" s="30">
        <f>E10/284.8*100</f>
        <v>9.33988764044944</v>
      </c>
      <c r="L10" s="30">
        <f>279.4*K10/100</f>
        <v>26.0956460674157</v>
      </c>
      <c r="M10" s="31"/>
      <c r="N10" s="31">
        <f>E10+J10+L10</f>
        <v>59.0757216603823</v>
      </c>
      <c r="O10" s="32">
        <f>E10+G10+J10+L10</f>
        <v>59.0757216603823</v>
      </c>
      <c r="P10" s="31">
        <f>E10+G10+J10+L10+M10</f>
        <v>59.0757216603823</v>
      </c>
      <c r="Q10" s="33">
        <f>2367.8*I10/100</f>
        <v>11.5002611061406</v>
      </c>
      <c r="T10" s="21"/>
      <c r="U10" s="21"/>
    </row>
    <row r="11" customHeight="1" spans="2:21">
      <c r="B11" s="22"/>
      <c r="C11" s="23" t="s">
        <v>21</v>
      </c>
      <c r="D11" s="34">
        <v>2</v>
      </c>
      <c r="E11" s="35">
        <v>25</v>
      </c>
      <c r="F11" s="26"/>
      <c r="G11" s="27"/>
      <c r="H11" s="26">
        <f t="shared" si="0"/>
        <v>25</v>
      </c>
      <c r="I11" s="28">
        <f t="shared" ref="I11:I74" si="1">H11/5476.7*100</f>
        <v>0.456479266711706</v>
      </c>
      <c r="J11" s="29">
        <f t="shared" ref="J11:J74" si="2">1313.6*I11/100</f>
        <v>5.99631164752497</v>
      </c>
      <c r="K11" s="30">
        <f t="shared" ref="K11:K22" si="3">E11/284.8*100</f>
        <v>8.77808988764045</v>
      </c>
      <c r="L11" s="30">
        <f t="shared" ref="L11:L22" si="4">279.4*K11/100</f>
        <v>24.5259831460674</v>
      </c>
      <c r="M11" s="31"/>
      <c r="N11" s="31">
        <f t="shared" ref="N11:N74" si="5">E11+J11+L11</f>
        <v>55.5222947935924</v>
      </c>
      <c r="O11" s="36">
        <f t="shared" ref="O11:O74" si="6">E11+G11+J11+L11</f>
        <v>55.5222947935924</v>
      </c>
      <c r="P11" s="37">
        <f t="shared" ref="P11:P74" si="7">E11+G11+J11+L11+M11</f>
        <v>55.5222947935924</v>
      </c>
      <c r="Q11" s="33">
        <f t="shared" ref="Q11:Q74" si="8">2367.8*I11/100</f>
        <v>10.8085160771998</v>
      </c>
      <c r="T11" s="21"/>
      <c r="U11" s="21"/>
    </row>
    <row r="12" customHeight="1" spans="2:21">
      <c r="B12" s="22"/>
      <c r="C12" s="38" t="s">
        <v>21</v>
      </c>
      <c r="D12" s="24">
        <v>3</v>
      </c>
      <c r="E12" s="39">
        <v>26</v>
      </c>
      <c r="F12" s="26"/>
      <c r="G12" s="27"/>
      <c r="H12" s="26">
        <f t="shared" si="0"/>
        <v>26</v>
      </c>
      <c r="I12" s="28">
        <f t="shared" si="1"/>
        <v>0.474738437380174</v>
      </c>
      <c r="J12" s="29">
        <f t="shared" si="2"/>
        <v>6.23616411342597</v>
      </c>
      <c r="K12" s="30">
        <f t="shared" si="3"/>
        <v>9.12921348314607</v>
      </c>
      <c r="L12" s="30">
        <f t="shared" si="4"/>
        <v>25.5070224719101</v>
      </c>
      <c r="M12" s="31"/>
      <c r="N12" s="31">
        <f t="shared" si="5"/>
        <v>57.7431865853361</v>
      </c>
      <c r="O12" s="36">
        <f t="shared" si="6"/>
        <v>57.7431865853361</v>
      </c>
      <c r="P12" s="37">
        <f t="shared" si="7"/>
        <v>57.7431865853361</v>
      </c>
      <c r="Q12" s="33">
        <f t="shared" si="8"/>
        <v>11.2408567202878</v>
      </c>
      <c r="T12" s="21"/>
      <c r="U12" s="21"/>
    </row>
    <row r="13" customHeight="1" spans="2:21">
      <c r="B13" s="22"/>
      <c r="C13" s="23" t="s">
        <v>21</v>
      </c>
      <c r="D13" s="24">
        <v>4</v>
      </c>
      <c r="E13" s="39">
        <v>26</v>
      </c>
      <c r="F13" s="40">
        <v>110</v>
      </c>
      <c r="G13" s="27">
        <v>2.3</v>
      </c>
      <c r="H13" s="26">
        <f t="shared" si="0"/>
        <v>28.3</v>
      </c>
      <c r="I13" s="28">
        <f t="shared" si="1"/>
        <v>0.516734529917651</v>
      </c>
      <c r="J13" s="29">
        <f t="shared" si="2"/>
        <v>6.78782478499827</v>
      </c>
      <c r="K13" s="30">
        <f t="shared" si="3"/>
        <v>9.12921348314607</v>
      </c>
      <c r="L13" s="30">
        <f t="shared" si="4"/>
        <v>25.5070224719101</v>
      </c>
      <c r="M13" s="31"/>
      <c r="N13" s="31">
        <f t="shared" si="5"/>
        <v>58.2948472569084</v>
      </c>
      <c r="O13" s="36">
        <f t="shared" si="6"/>
        <v>60.5948472569084</v>
      </c>
      <c r="P13" s="37">
        <f t="shared" si="7"/>
        <v>60.5948472569084</v>
      </c>
      <c r="Q13" s="33">
        <f t="shared" si="8"/>
        <v>12.2352401993901</v>
      </c>
      <c r="T13" s="21"/>
      <c r="U13" s="21"/>
    </row>
    <row r="14" customHeight="1" spans="2:21">
      <c r="B14" s="22"/>
      <c r="C14" s="23" t="s">
        <v>21</v>
      </c>
      <c r="D14" s="24">
        <v>5</v>
      </c>
      <c r="E14" s="39">
        <v>22.8</v>
      </c>
      <c r="F14" s="26"/>
      <c r="G14" s="27"/>
      <c r="H14" s="26">
        <f t="shared" si="0"/>
        <v>22.8</v>
      </c>
      <c r="I14" s="28">
        <f t="shared" si="1"/>
        <v>0.416309091241076</v>
      </c>
      <c r="J14" s="29">
        <f t="shared" si="2"/>
        <v>5.46863622254277</v>
      </c>
      <c r="K14" s="30">
        <f t="shared" si="3"/>
        <v>8.00561797752809</v>
      </c>
      <c r="L14" s="30">
        <f t="shared" si="4"/>
        <v>22.3676966292135</v>
      </c>
      <c r="M14" s="31"/>
      <c r="N14" s="31">
        <f t="shared" si="5"/>
        <v>50.6363328517563</v>
      </c>
      <c r="O14" s="36">
        <f t="shared" si="6"/>
        <v>50.6363328517563</v>
      </c>
      <c r="P14" s="37">
        <f t="shared" si="7"/>
        <v>50.6363328517563</v>
      </c>
      <c r="Q14" s="33">
        <f t="shared" si="8"/>
        <v>9.85736666240619</v>
      </c>
      <c r="T14" s="21"/>
      <c r="U14" s="21"/>
    </row>
    <row r="15" customHeight="1" spans="2:21">
      <c r="B15" s="22"/>
      <c r="C15" s="23" t="s">
        <v>21</v>
      </c>
      <c r="D15" s="24">
        <v>6</v>
      </c>
      <c r="E15" s="39">
        <v>23.1</v>
      </c>
      <c r="F15" s="26"/>
      <c r="G15" s="27"/>
      <c r="H15" s="26">
        <f t="shared" si="0"/>
        <v>23.1</v>
      </c>
      <c r="I15" s="28">
        <f t="shared" si="1"/>
        <v>0.421786842441616</v>
      </c>
      <c r="J15" s="29">
        <f t="shared" si="2"/>
        <v>5.54059196231307</v>
      </c>
      <c r="K15" s="30">
        <f t="shared" si="3"/>
        <v>8.11095505617977</v>
      </c>
      <c r="L15" s="30">
        <f t="shared" si="4"/>
        <v>22.6620084269663</v>
      </c>
      <c r="M15" s="31"/>
      <c r="N15" s="31">
        <f t="shared" si="5"/>
        <v>51.3026003892794</v>
      </c>
      <c r="O15" s="36">
        <f t="shared" si="6"/>
        <v>51.3026003892794</v>
      </c>
      <c r="P15" s="37">
        <f t="shared" si="7"/>
        <v>51.3026003892794</v>
      </c>
      <c r="Q15" s="33">
        <f t="shared" si="8"/>
        <v>9.98706885533259</v>
      </c>
      <c r="T15" s="21"/>
      <c r="U15" s="21"/>
    </row>
    <row r="16" customHeight="1" spans="2:21">
      <c r="B16" s="22"/>
      <c r="C16" s="23" t="s">
        <v>22</v>
      </c>
      <c r="D16" s="24">
        <v>37</v>
      </c>
      <c r="E16" s="39">
        <v>12.5</v>
      </c>
      <c r="F16" s="26"/>
      <c r="G16" s="27"/>
      <c r="H16" s="26">
        <f t="shared" si="0"/>
        <v>12.5</v>
      </c>
      <c r="I16" s="28">
        <f t="shared" si="1"/>
        <v>0.228239633355853</v>
      </c>
      <c r="J16" s="29">
        <f t="shared" si="2"/>
        <v>2.99815582376248</v>
      </c>
      <c r="K16" s="30">
        <f t="shared" si="3"/>
        <v>4.38904494382022</v>
      </c>
      <c r="L16" s="30">
        <f t="shared" si="4"/>
        <v>12.2629915730337</v>
      </c>
      <c r="M16" s="31"/>
      <c r="N16" s="31">
        <f t="shared" si="5"/>
        <v>27.7611473967962</v>
      </c>
      <c r="O16" s="36">
        <f t="shared" si="6"/>
        <v>27.7611473967962</v>
      </c>
      <c r="P16" s="37">
        <f t="shared" si="7"/>
        <v>27.7611473967962</v>
      </c>
      <c r="Q16" s="33">
        <f t="shared" si="8"/>
        <v>5.40425803859989</v>
      </c>
      <c r="T16" s="21"/>
      <c r="U16" s="21"/>
    </row>
    <row r="17" customHeight="1" spans="2:21">
      <c r="B17" s="22"/>
      <c r="C17" s="23" t="s">
        <v>22</v>
      </c>
      <c r="D17" s="24">
        <v>38</v>
      </c>
      <c r="E17" s="39">
        <v>22.4</v>
      </c>
      <c r="F17" s="26"/>
      <c r="G17" s="27"/>
      <c r="H17" s="26">
        <f t="shared" si="0"/>
        <v>22.4</v>
      </c>
      <c r="I17" s="28">
        <f t="shared" si="1"/>
        <v>0.409005422973688</v>
      </c>
      <c r="J17" s="29">
        <f t="shared" si="2"/>
        <v>5.37269523618237</v>
      </c>
      <c r="K17" s="30">
        <f t="shared" si="3"/>
        <v>7.86516853932584</v>
      </c>
      <c r="L17" s="30">
        <f t="shared" si="4"/>
        <v>21.9752808988764</v>
      </c>
      <c r="M17" s="31"/>
      <c r="N17" s="31">
        <f t="shared" si="5"/>
        <v>49.7479761350588</v>
      </c>
      <c r="O17" s="36">
        <f t="shared" si="6"/>
        <v>49.7479761350588</v>
      </c>
      <c r="P17" s="37">
        <f t="shared" si="7"/>
        <v>49.7479761350588</v>
      </c>
      <c r="Q17" s="33">
        <f t="shared" si="8"/>
        <v>9.684430405171</v>
      </c>
      <c r="T17" s="21"/>
      <c r="U17" s="21"/>
    </row>
    <row r="18" customHeight="1" spans="2:21">
      <c r="B18" s="22"/>
      <c r="C18" s="23" t="s">
        <v>22</v>
      </c>
      <c r="D18" s="24">
        <v>39</v>
      </c>
      <c r="E18" s="39">
        <v>17</v>
      </c>
      <c r="F18" s="26"/>
      <c r="G18" s="27"/>
      <c r="H18" s="26">
        <f t="shared" si="0"/>
        <v>17</v>
      </c>
      <c r="I18" s="28">
        <f t="shared" si="1"/>
        <v>0.31040590136396</v>
      </c>
      <c r="J18" s="29">
        <f t="shared" si="2"/>
        <v>4.07749192031698</v>
      </c>
      <c r="K18" s="30">
        <f t="shared" si="3"/>
        <v>5.96910112359551</v>
      </c>
      <c r="L18" s="30">
        <f t="shared" si="4"/>
        <v>16.6776685393258</v>
      </c>
      <c r="M18" s="31"/>
      <c r="N18" s="31">
        <f t="shared" si="5"/>
        <v>37.7551604596428</v>
      </c>
      <c r="O18" s="36">
        <f t="shared" si="6"/>
        <v>37.7551604596428</v>
      </c>
      <c r="P18" s="37">
        <f t="shared" si="7"/>
        <v>37.7551604596428</v>
      </c>
      <c r="Q18" s="33">
        <f t="shared" si="8"/>
        <v>7.34979093249585</v>
      </c>
      <c r="T18" s="21"/>
      <c r="U18" s="21"/>
    </row>
    <row r="19" customHeight="1" spans="2:21">
      <c r="B19" s="22"/>
      <c r="C19" s="23" t="s">
        <v>22</v>
      </c>
      <c r="D19" s="24">
        <v>40</v>
      </c>
      <c r="E19" s="39">
        <v>23.7</v>
      </c>
      <c r="F19" s="26"/>
      <c r="G19" s="27"/>
      <c r="H19" s="26">
        <f t="shared" si="0"/>
        <v>23.7</v>
      </c>
      <c r="I19" s="28">
        <f t="shared" si="1"/>
        <v>0.432742344842697</v>
      </c>
      <c r="J19" s="29">
        <f t="shared" si="2"/>
        <v>5.68450344185367</v>
      </c>
      <c r="K19" s="30">
        <f t="shared" si="3"/>
        <v>8.32162921348315</v>
      </c>
      <c r="L19" s="30">
        <f t="shared" si="4"/>
        <v>23.2506320224719</v>
      </c>
      <c r="M19" s="31"/>
      <c r="N19" s="31">
        <f t="shared" si="5"/>
        <v>52.6351354643256</v>
      </c>
      <c r="O19" s="36">
        <f t="shared" si="6"/>
        <v>52.6351354643256</v>
      </c>
      <c r="P19" s="37">
        <f t="shared" si="7"/>
        <v>52.6351354643256</v>
      </c>
      <c r="Q19" s="33">
        <f t="shared" si="8"/>
        <v>10.2464732411854</v>
      </c>
      <c r="T19" s="21"/>
      <c r="U19" s="21"/>
    </row>
    <row r="20" customHeight="1" spans="2:21">
      <c r="B20" s="22"/>
      <c r="C20" s="23" t="s">
        <v>22</v>
      </c>
      <c r="D20" s="24">
        <v>41</v>
      </c>
      <c r="E20" s="39">
        <v>23.7</v>
      </c>
      <c r="F20" s="26"/>
      <c r="G20" s="27"/>
      <c r="H20" s="26">
        <f t="shared" si="0"/>
        <v>23.7</v>
      </c>
      <c r="I20" s="28">
        <f t="shared" si="1"/>
        <v>0.432742344842697</v>
      </c>
      <c r="J20" s="29">
        <f t="shared" si="2"/>
        <v>5.68450344185367</v>
      </c>
      <c r="K20" s="30">
        <f t="shared" si="3"/>
        <v>8.32162921348315</v>
      </c>
      <c r="L20" s="30">
        <f t="shared" si="4"/>
        <v>23.2506320224719</v>
      </c>
      <c r="M20" s="31"/>
      <c r="N20" s="31">
        <f t="shared" si="5"/>
        <v>52.6351354643256</v>
      </c>
      <c r="O20" s="36">
        <f t="shared" si="6"/>
        <v>52.6351354643256</v>
      </c>
      <c r="P20" s="37">
        <f t="shared" si="7"/>
        <v>52.6351354643256</v>
      </c>
      <c r="Q20" s="33">
        <f t="shared" si="8"/>
        <v>10.2464732411854</v>
      </c>
      <c r="T20" s="21"/>
      <c r="U20" s="21"/>
    </row>
    <row r="21" customHeight="1" spans="2:21">
      <c r="B21" s="22"/>
      <c r="C21" s="23" t="s">
        <v>22</v>
      </c>
      <c r="D21" s="24">
        <v>42</v>
      </c>
      <c r="E21" s="39">
        <v>18</v>
      </c>
      <c r="F21" s="26"/>
      <c r="G21" s="27"/>
      <c r="H21" s="26">
        <f t="shared" si="0"/>
        <v>18</v>
      </c>
      <c r="I21" s="28">
        <f t="shared" si="1"/>
        <v>0.328665072032428</v>
      </c>
      <c r="J21" s="29">
        <f t="shared" si="2"/>
        <v>4.31734438621798</v>
      </c>
      <c r="K21" s="30">
        <f t="shared" si="3"/>
        <v>6.32022471910112</v>
      </c>
      <c r="L21" s="30">
        <f t="shared" si="4"/>
        <v>17.6587078651685</v>
      </c>
      <c r="M21" s="31"/>
      <c r="N21" s="31">
        <f t="shared" si="5"/>
        <v>39.9760522513865</v>
      </c>
      <c r="O21" s="36">
        <f t="shared" si="6"/>
        <v>39.9760522513865</v>
      </c>
      <c r="P21" s="37">
        <f t="shared" si="7"/>
        <v>39.9760522513865</v>
      </c>
      <c r="Q21" s="33">
        <f t="shared" si="8"/>
        <v>7.78213157558384</v>
      </c>
      <c r="T21" s="21"/>
      <c r="U21" s="21"/>
    </row>
    <row r="22" ht="15.75" spans="2:21">
      <c r="B22" s="22"/>
      <c r="C22" s="23" t="s">
        <v>22</v>
      </c>
      <c r="D22" s="24">
        <v>43</v>
      </c>
      <c r="E22" s="41">
        <v>18</v>
      </c>
      <c r="F22" s="42"/>
      <c r="G22" s="43"/>
      <c r="H22" s="26">
        <f t="shared" si="0"/>
        <v>18</v>
      </c>
      <c r="I22" s="28">
        <f t="shared" si="1"/>
        <v>0.328665072032428</v>
      </c>
      <c r="J22" s="29">
        <f t="shared" si="2"/>
        <v>4.31734438621798</v>
      </c>
      <c r="K22" s="44">
        <f t="shared" si="3"/>
        <v>6.32022471910112</v>
      </c>
      <c r="L22" s="44">
        <f t="shared" si="4"/>
        <v>17.6587078651685</v>
      </c>
      <c r="M22" s="31"/>
      <c r="N22" s="31">
        <f t="shared" si="5"/>
        <v>39.9760522513865</v>
      </c>
      <c r="O22" s="36">
        <f t="shared" si="6"/>
        <v>39.9760522513865</v>
      </c>
      <c r="P22" s="37">
        <f t="shared" si="7"/>
        <v>39.9760522513865</v>
      </c>
      <c r="Q22" s="33">
        <f t="shared" si="8"/>
        <v>7.78213157558384</v>
      </c>
      <c r="T22" s="21"/>
      <c r="U22" s="21"/>
    </row>
    <row r="23" ht="15.75" spans="2:21">
      <c r="B23" s="45"/>
      <c r="C23" s="46"/>
      <c r="D23" s="46"/>
      <c r="E23" s="47">
        <f>SUM(E10:E22)</f>
        <v>284.8</v>
      </c>
      <c r="F23" s="48"/>
      <c r="G23" s="48"/>
      <c r="H23" s="48"/>
      <c r="I23" s="48"/>
      <c r="J23" s="48"/>
      <c r="K23" s="49">
        <f>SUM(K10:K22)</f>
        <v>100</v>
      </c>
      <c r="L23" s="49">
        <v>279.4</v>
      </c>
      <c r="M23" s="50"/>
      <c r="N23" s="50"/>
      <c r="O23" s="50"/>
      <c r="P23" s="50"/>
      <c r="Q23" s="51"/>
      <c r="T23" s="21"/>
      <c r="U23" s="21"/>
    </row>
    <row r="24" spans="2:21">
      <c r="B24" s="22"/>
      <c r="C24" s="52" t="s">
        <v>23</v>
      </c>
      <c r="D24" s="53">
        <v>104</v>
      </c>
      <c r="E24" s="54">
        <v>45.1</v>
      </c>
      <c r="F24" s="55" t="s">
        <v>24</v>
      </c>
      <c r="G24" s="43">
        <v>2.6</v>
      </c>
      <c r="H24" s="26">
        <f t="shared" ref="H24:H29" si="9">E24+G24</f>
        <v>47.7</v>
      </c>
      <c r="I24" s="28">
        <f t="shared" si="1"/>
        <v>0.870962440885935</v>
      </c>
      <c r="J24" s="29">
        <f t="shared" si="2"/>
        <v>11.4409626234776</v>
      </c>
      <c r="K24" s="56"/>
      <c r="L24" s="56"/>
      <c r="M24" s="57"/>
      <c r="N24" s="31">
        <f t="shared" si="5"/>
        <v>56.5409626234776</v>
      </c>
      <c r="O24" s="32">
        <f t="shared" si="6"/>
        <v>59.1409626234776</v>
      </c>
      <c r="P24" s="31">
        <f t="shared" si="7"/>
        <v>59.1409626234776</v>
      </c>
      <c r="Q24" s="33">
        <f t="shared" si="8"/>
        <v>20.6226486752972</v>
      </c>
      <c r="T24" s="21"/>
      <c r="U24" s="21"/>
    </row>
    <row r="25" spans="2:21">
      <c r="B25" s="22"/>
      <c r="C25" s="52" t="s">
        <v>23</v>
      </c>
      <c r="D25" s="53">
        <v>105</v>
      </c>
      <c r="E25" s="54">
        <v>33.6</v>
      </c>
      <c r="F25" s="53">
        <v>105</v>
      </c>
      <c r="G25" s="43">
        <v>3.7</v>
      </c>
      <c r="H25" s="26">
        <f t="shared" si="9"/>
        <v>37.3</v>
      </c>
      <c r="I25" s="28">
        <f t="shared" si="1"/>
        <v>0.681067065933865</v>
      </c>
      <c r="J25" s="29">
        <f t="shared" si="2"/>
        <v>8.94649697810726</v>
      </c>
      <c r="K25" s="58"/>
      <c r="L25" s="58"/>
      <c r="M25" s="57"/>
      <c r="N25" s="31">
        <f t="shared" si="5"/>
        <v>42.5464969781073</v>
      </c>
      <c r="O25" s="36">
        <f t="shared" si="6"/>
        <v>46.2464969781073</v>
      </c>
      <c r="P25" s="37">
        <f t="shared" si="7"/>
        <v>46.2464969781073</v>
      </c>
      <c r="Q25" s="33">
        <f t="shared" si="8"/>
        <v>16.1263059871821</v>
      </c>
      <c r="T25" s="21"/>
      <c r="U25" s="21"/>
    </row>
    <row r="26" spans="2:21">
      <c r="B26" s="22"/>
      <c r="C26" s="52" t="s">
        <v>23</v>
      </c>
      <c r="D26" s="53">
        <v>106</v>
      </c>
      <c r="E26" s="54">
        <v>33.6</v>
      </c>
      <c r="F26" s="53">
        <v>106</v>
      </c>
      <c r="G26" s="43">
        <v>2.3</v>
      </c>
      <c r="H26" s="26">
        <f t="shared" si="9"/>
        <v>35.9</v>
      </c>
      <c r="I26" s="28">
        <f t="shared" si="1"/>
        <v>0.65550422699801</v>
      </c>
      <c r="J26" s="29">
        <f t="shared" si="2"/>
        <v>8.61070352584586</v>
      </c>
      <c r="K26" s="58"/>
      <c r="L26" s="58"/>
      <c r="M26" s="57"/>
      <c r="N26" s="31">
        <f t="shared" si="5"/>
        <v>42.2107035258459</v>
      </c>
      <c r="O26" s="36">
        <f t="shared" si="6"/>
        <v>44.5107035258459</v>
      </c>
      <c r="P26" s="37">
        <f t="shared" si="7"/>
        <v>44.5107035258459</v>
      </c>
      <c r="Q26" s="33">
        <f t="shared" si="8"/>
        <v>15.5210290868589</v>
      </c>
      <c r="T26" s="21"/>
      <c r="U26" s="21"/>
    </row>
    <row r="27" spans="2:21">
      <c r="B27" s="22"/>
      <c r="C27" s="52" t="s">
        <v>23</v>
      </c>
      <c r="D27" s="53">
        <v>107</v>
      </c>
      <c r="E27" s="54">
        <v>33.6</v>
      </c>
      <c r="F27" s="53">
        <v>107</v>
      </c>
      <c r="G27" s="43">
        <v>2.3</v>
      </c>
      <c r="H27" s="26">
        <f t="shared" si="9"/>
        <v>35.9</v>
      </c>
      <c r="I27" s="28">
        <f t="shared" si="1"/>
        <v>0.65550422699801</v>
      </c>
      <c r="J27" s="29">
        <f t="shared" si="2"/>
        <v>8.61070352584586</v>
      </c>
      <c r="K27" s="58"/>
      <c r="L27" s="58"/>
      <c r="M27" s="57"/>
      <c r="N27" s="31">
        <f t="shared" si="5"/>
        <v>42.2107035258459</v>
      </c>
      <c r="O27" s="36">
        <f t="shared" si="6"/>
        <v>44.5107035258459</v>
      </c>
      <c r="P27" s="37">
        <f t="shared" si="7"/>
        <v>44.5107035258459</v>
      </c>
      <c r="Q27" s="33">
        <f t="shared" si="8"/>
        <v>15.5210290868589</v>
      </c>
      <c r="T27" s="21"/>
      <c r="U27" s="21"/>
    </row>
    <row r="28" spans="2:21">
      <c r="B28" s="22"/>
      <c r="C28" s="52" t="s">
        <v>23</v>
      </c>
      <c r="D28" s="53">
        <v>108</v>
      </c>
      <c r="E28" s="54">
        <v>33.7</v>
      </c>
      <c r="F28" s="53">
        <v>108</v>
      </c>
      <c r="G28" s="43">
        <v>2.3</v>
      </c>
      <c r="H28" s="26">
        <f t="shared" si="9"/>
        <v>36</v>
      </c>
      <c r="I28" s="28">
        <f t="shared" si="1"/>
        <v>0.657330144064857</v>
      </c>
      <c r="J28" s="29">
        <f t="shared" si="2"/>
        <v>8.63468877243596</v>
      </c>
      <c r="K28" s="58"/>
      <c r="L28" s="58"/>
      <c r="M28" s="57"/>
      <c r="N28" s="31">
        <f t="shared" si="5"/>
        <v>42.334688772436</v>
      </c>
      <c r="O28" s="36">
        <f t="shared" si="6"/>
        <v>44.634688772436</v>
      </c>
      <c r="P28" s="37">
        <f t="shared" si="7"/>
        <v>44.634688772436</v>
      </c>
      <c r="Q28" s="33">
        <f t="shared" si="8"/>
        <v>15.5642631511677</v>
      </c>
      <c r="T28" s="21"/>
      <c r="U28" s="21"/>
    </row>
    <row r="29" ht="15.75" spans="2:21">
      <c r="B29" s="9"/>
      <c r="C29" s="59" t="s">
        <v>23</v>
      </c>
      <c r="D29" s="60">
        <v>109</v>
      </c>
      <c r="E29" s="61">
        <v>48.3</v>
      </c>
      <c r="F29" s="60">
        <v>109</v>
      </c>
      <c r="G29" s="62">
        <v>2.3</v>
      </c>
      <c r="H29" s="63">
        <f t="shared" si="9"/>
        <v>50.6</v>
      </c>
      <c r="I29" s="64">
        <f t="shared" si="1"/>
        <v>0.923914035824493</v>
      </c>
      <c r="J29" s="65">
        <f t="shared" si="2"/>
        <v>12.1365347745905</v>
      </c>
      <c r="K29" s="66"/>
      <c r="L29" s="66"/>
      <c r="M29" s="67"/>
      <c r="N29" s="68">
        <f t="shared" si="5"/>
        <v>60.4365347745905</v>
      </c>
      <c r="O29" s="69">
        <f t="shared" si="6"/>
        <v>62.7365347745905</v>
      </c>
      <c r="P29" s="70">
        <f t="shared" si="7"/>
        <v>62.7365347745905</v>
      </c>
      <c r="Q29" s="71">
        <f t="shared" si="8"/>
        <v>21.8764365402523</v>
      </c>
      <c r="T29" s="21"/>
      <c r="U29" s="21"/>
    </row>
    <row r="30" ht="15.75" spans="2:21">
      <c r="B30" s="72"/>
      <c r="C30" s="73" t="s">
        <v>25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4"/>
      <c r="T30" s="21"/>
      <c r="U30" s="21"/>
    </row>
    <row r="31" spans="2:21">
      <c r="B31" s="8" t="s">
        <v>26</v>
      </c>
      <c r="C31" s="75" t="s">
        <v>27</v>
      </c>
      <c r="D31" s="76">
        <v>1</v>
      </c>
      <c r="E31" s="77">
        <v>53</v>
      </c>
      <c r="F31" s="78"/>
      <c r="G31" s="79"/>
      <c r="H31" s="80">
        <f t="shared" ref="H31:H94" si="10">E31+G31</f>
        <v>53</v>
      </c>
      <c r="I31" s="81">
        <f t="shared" si="1"/>
        <v>0.967736045428817</v>
      </c>
      <c r="J31" s="82">
        <f t="shared" si="2"/>
        <v>12.7121806927529</v>
      </c>
      <c r="K31" s="83"/>
      <c r="L31" s="83"/>
      <c r="M31" s="84"/>
      <c r="N31" s="85">
        <f t="shared" si="5"/>
        <v>65.7121806927529</v>
      </c>
      <c r="O31" s="86">
        <f t="shared" si="6"/>
        <v>65.7121806927529</v>
      </c>
      <c r="P31" s="85">
        <f t="shared" si="7"/>
        <v>65.7121806927529</v>
      </c>
      <c r="Q31" s="87">
        <f t="shared" si="8"/>
        <v>22.9140540836635</v>
      </c>
      <c r="T31" s="21"/>
      <c r="U31" s="21"/>
    </row>
    <row r="32" spans="2:21">
      <c r="B32" s="88"/>
      <c r="C32" s="89" t="s">
        <v>27</v>
      </c>
      <c r="D32" s="24">
        <v>2</v>
      </c>
      <c r="E32" s="90">
        <v>53</v>
      </c>
      <c r="F32" s="91"/>
      <c r="G32" s="92"/>
      <c r="H32" s="26">
        <f t="shared" si="10"/>
        <v>53</v>
      </c>
      <c r="I32" s="28">
        <f t="shared" si="1"/>
        <v>0.967736045428817</v>
      </c>
      <c r="J32" s="29">
        <f t="shared" si="2"/>
        <v>12.7121806927529</v>
      </c>
      <c r="K32" s="56"/>
      <c r="L32" s="56"/>
      <c r="M32" s="93"/>
      <c r="N32" s="31">
        <f t="shared" si="5"/>
        <v>65.7121806927529</v>
      </c>
      <c r="O32" s="36">
        <f t="shared" si="6"/>
        <v>65.7121806927529</v>
      </c>
      <c r="P32" s="37">
        <f t="shared" si="7"/>
        <v>65.7121806927529</v>
      </c>
      <c r="Q32" s="33">
        <f t="shared" si="8"/>
        <v>22.9140540836635</v>
      </c>
      <c r="T32" s="21"/>
      <c r="U32" s="21"/>
    </row>
    <row r="33" spans="2:21">
      <c r="B33" s="88"/>
      <c r="C33" s="94" t="s">
        <v>28</v>
      </c>
      <c r="D33" s="24">
        <v>1</v>
      </c>
      <c r="E33" s="90">
        <v>44.5</v>
      </c>
      <c r="F33" s="95" t="s">
        <v>29</v>
      </c>
      <c r="G33" s="92">
        <v>2.4</v>
      </c>
      <c r="H33" s="26">
        <f t="shared" si="10"/>
        <v>46.9</v>
      </c>
      <c r="I33" s="28">
        <f t="shared" si="1"/>
        <v>0.85635510435116</v>
      </c>
      <c r="J33" s="29">
        <f t="shared" si="2"/>
        <v>11.2490806507568</v>
      </c>
      <c r="K33" s="56"/>
      <c r="L33" s="56"/>
      <c r="M33" s="93"/>
      <c r="N33" s="31">
        <f t="shared" si="5"/>
        <v>55.7490806507568</v>
      </c>
      <c r="O33" s="36">
        <f t="shared" si="6"/>
        <v>58.1490806507568</v>
      </c>
      <c r="P33" s="37">
        <f t="shared" si="7"/>
        <v>58.1490806507568</v>
      </c>
      <c r="Q33" s="33">
        <f t="shared" si="8"/>
        <v>20.2767761608268</v>
      </c>
      <c r="T33" s="21"/>
      <c r="U33" s="21"/>
    </row>
    <row r="34" spans="2:21">
      <c r="B34" s="88"/>
      <c r="C34" s="96" t="s">
        <v>28</v>
      </c>
      <c r="D34" s="24">
        <v>2</v>
      </c>
      <c r="E34" s="90">
        <v>40.7</v>
      </c>
      <c r="F34" s="95" t="s">
        <v>30</v>
      </c>
      <c r="G34" s="92">
        <v>2.7</v>
      </c>
      <c r="H34" s="26">
        <f t="shared" si="10"/>
        <v>43.4</v>
      </c>
      <c r="I34" s="28">
        <f t="shared" si="1"/>
        <v>0.792448007011522</v>
      </c>
      <c r="J34" s="29">
        <f t="shared" si="2"/>
        <v>10.4095970201033</v>
      </c>
      <c r="K34" s="56"/>
      <c r="L34" s="56"/>
      <c r="M34" s="93"/>
      <c r="N34" s="31">
        <f t="shared" si="5"/>
        <v>51.1095970201034</v>
      </c>
      <c r="O34" s="36">
        <f t="shared" si="6"/>
        <v>53.8095970201034</v>
      </c>
      <c r="P34" s="37">
        <f t="shared" si="7"/>
        <v>53.8095970201034</v>
      </c>
      <c r="Q34" s="33">
        <f t="shared" si="8"/>
        <v>18.7635839100188</v>
      </c>
      <c r="T34" s="21"/>
      <c r="U34" s="21"/>
    </row>
    <row r="35" spans="2:21">
      <c r="B35" s="88"/>
      <c r="C35" s="94" t="s">
        <v>28</v>
      </c>
      <c r="D35" s="24">
        <v>3</v>
      </c>
      <c r="E35" s="90">
        <v>42.3</v>
      </c>
      <c r="F35" s="95" t="s">
        <v>31</v>
      </c>
      <c r="G35" s="92">
        <v>2.5</v>
      </c>
      <c r="H35" s="26">
        <f t="shared" si="10"/>
        <v>44.8</v>
      </c>
      <c r="I35" s="28">
        <f t="shared" si="1"/>
        <v>0.818010845947377</v>
      </c>
      <c r="J35" s="29">
        <f t="shared" si="2"/>
        <v>10.7453904723647</v>
      </c>
      <c r="K35" s="56"/>
      <c r="L35" s="56"/>
      <c r="M35" s="93"/>
      <c r="N35" s="31">
        <f t="shared" si="5"/>
        <v>53.0453904723647</v>
      </c>
      <c r="O35" s="36">
        <f t="shared" si="6"/>
        <v>55.5453904723647</v>
      </c>
      <c r="P35" s="37">
        <f t="shared" si="7"/>
        <v>55.5453904723647</v>
      </c>
      <c r="Q35" s="33">
        <f t="shared" si="8"/>
        <v>19.368860810342</v>
      </c>
      <c r="T35" s="21"/>
      <c r="U35" s="21"/>
    </row>
    <row r="36" spans="2:21">
      <c r="B36" s="88"/>
      <c r="C36" s="94" t="s">
        <v>28</v>
      </c>
      <c r="D36" s="24">
        <v>4</v>
      </c>
      <c r="E36" s="97">
        <v>32.5</v>
      </c>
      <c r="F36" s="95" t="s">
        <v>32</v>
      </c>
      <c r="G36" s="92">
        <v>3.3</v>
      </c>
      <c r="H36" s="26">
        <f t="shared" si="10"/>
        <v>35.8</v>
      </c>
      <c r="I36" s="28">
        <f t="shared" si="1"/>
        <v>0.653678309931163</v>
      </c>
      <c r="J36" s="29">
        <f t="shared" si="2"/>
        <v>8.58671827925576</v>
      </c>
      <c r="K36" s="56"/>
      <c r="L36" s="56"/>
      <c r="M36" s="93"/>
      <c r="N36" s="31">
        <f t="shared" si="5"/>
        <v>41.0867182792558</v>
      </c>
      <c r="O36" s="36">
        <f t="shared" si="6"/>
        <v>44.3867182792558</v>
      </c>
      <c r="P36" s="37">
        <f t="shared" si="7"/>
        <v>44.3867182792558</v>
      </c>
      <c r="Q36" s="33">
        <f t="shared" si="8"/>
        <v>15.4777950225501</v>
      </c>
      <c r="T36" s="21"/>
      <c r="U36" s="21"/>
    </row>
    <row r="37" spans="2:21">
      <c r="B37" s="88"/>
      <c r="C37" s="94" t="s">
        <v>28</v>
      </c>
      <c r="D37" s="24">
        <v>5</v>
      </c>
      <c r="E37" s="97">
        <v>31.4</v>
      </c>
      <c r="F37" s="95" t="s">
        <v>33</v>
      </c>
      <c r="G37" s="92">
        <v>3.3</v>
      </c>
      <c r="H37" s="26">
        <f t="shared" si="10"/>
        <v>34.7</v>
      </c>
      <c r="I37" s="28">
        <f t="shared" si="1"/>
        <v>0.633593222195848</v>
      </c>
      <c r="J37" s="29">
        <f t="shared" si="2"/>
        <v>8.32288056676466</v>
      </c>
      <c r="K37" s="56"/>
      <c r="L37" s="56"/>
      <c r="M37" s="93"/>
      <c r="N37" s="31">
        <f t="shared" si="5"/>
        <v>39.7228805667647</v>
      </c>
      <c r="O37" s="36">
        <f t="shared" si="6"/>
        <v>43.0228805667647</v>
      </c>
      <c r="P37" s="37">
        <f t="shared" si="7"/>
        <v>43.0228805667647</v>
      </c>
      <c r="Q37" s="33">
        <f t="shared" si="8"/>
        <v>15.0022203151533</v>
      </c>
      <c r="T37" s="21"/>
      <c r="U37" s="21"/>
    </row>
    <row r="38" spans="2:21">
      <c r="B38" s="88"/>
      <c r="C38" s="94" t="s">
        <v>28</v>
      </c>
      <c r="D38" s="24">
        <v>6</v>
      </c>
      <c r="E38" s="97">
        <v>32.2</v>
      </c>
      <c r="F38" s="95" t="s">
        <v>34</v>
      </c>
      <c r="G38" s="92">
        <v>2.2</v>
      </c>
      <c r="H38" s="26">
        <f t="shared" si="10"/>
        <v>34.4</v>
      </c>
      <c r="I38" s="28">
        <f t="shared" si="1"/>
        <v>0.628115470995308</v>
      </c>
      <c r="J38" s="29">
        <f t="shared" si="2"/>
        <v>8.25092482699436</v>
      </c>
      <c r="K38" s="56"/>
      <c r="L38" s="56"/>
      <c r="M38" s="93"/>
      <c r="N38" s="31">
        <f t="shared" si="5"/>
        <v>40.4509248269944</v>
      </c>
      <c r="O38" s="36">
        <f t="shared" si="6"/>
        <v>42.6509248269944</v>
      </c>
      <c r="P38" s="37">
        <f t="shared" si="7"/>
        <v>42.6509248269944</v>
      </c>
      <c r="Q38" s="33">
        <f t="shared" si="8"/>
        <v>14.8725181222269</v>
      </c>
      <c r="T38" s="21"/>
      <c r="U38" s="21"/>
    </row>
    <row r="39" spans="2:21">
      <c r="B39" s="88"/>
      <c r="C39" s="94" t="s">
        <v>28</v>
      </c>
      <c r="D39" s="24">
        <v>7</v>
      </c>
      <c r="E39" s="97">
        <v>48.1</v>
      </c>
      <c r="F39" s="95" t="s">
        <v>35</v>
      </c>
      <c r="G39" s="92">
        <v>2.2</v>
      </c>
      <c r="H39" s="26">
        <f t="shared" si="10"/>
        <v>50.3</v>
      </c>
      <c r="I39" s="28">
        <f t="shared" si="1"/>
        <v>0.918436284623952</v>
      </c>
      <c r="J39" s="29">
        <f t="shared" si="2"/>
        <v>12.0645790348202</v>
      </c>
      <c r="K39" s="56"/>
      <c r="L39" s="56"/>
      <c r="M39" s="93"/>
      <c r="N39" s="31">
        <f t="shared" si="5"/>
        <v>60.1645790348202</v>
      </c>
      <c r="O39" s="36">
        <f t="shared" si="6"/>
        <v>62.3645790348202</v>
      </c>
      <c r="P39" s="37">
        <f t="shared" si="7"/>
        <v>62.3645790348202</v>
      </c>
      <c r="Q39" s="33">
        <f t="shared" si="8"/>
        <v>21.7467343473259</v>
      </c>
      <c r="T39" s="21"/>
      <c r="U39" s="21"/>
    </row>
    <row r="40" spans="2:21">
      <c r="B40" s="88"/>
      <c r="C40" s="94" t="s">
        <v>28</v>
      </c>
      <c r="D40" s="24">
        <v>8</v>
      </c>
      <c r="E40" s="97">
        <v>39.9</v>
      </c>
      <c r="F40" s="95" t="s">
        <v>36</v>
      </c>
      <c r="G40" s="92">
        <v>2.2</v>
      </c>
      <c r="H40" s="26">
        <f t="shared" si="10"/>
        <v>42.1</v>
      </c>
      <c r="I40" s="28">
        <f t="shared" si="1"/>
        <v>0.768711085142513</v>
      </c>
      <c r="J40" s="29">
        <f t="shared" si="2"/>
        <v>10.097788814432</v>
      </c>
      <c r="K40" s="56"/>
      <c r="L40" s="56"/>
      <c r="M40" s="93"/>
      <c r="N40" s="31">
        <f t="shared" si="5"/>
        <v>49.997788814432</v>
      </c>
      <c r="O40" s="36">
        <f t="shared" si="6"/>
        <v>52.1977888144321</v>
      </c>
      <c r="P40" s="37">
        <f t="shared" si="7"/>
        <v>52.1977888144321</v>
      </c>
      <c r="Q40" s="33">
        <f t="shared" si="8"/>
        <v>18.2015410740044</v>
      </c>
      <c r="T40" s="21"/>
      <c r="U40" s="21"/>
    </row>
    <row r="41" spans="2:21">
      <c r="B41" s="88"/>
      <c r="C41" s="96" t="s">
        <v>28</v>
      </c>
      <c r="D41" s="24">
        <v>9</v>
      </c>
      <c r="E41" s="90">
        <v>64.7</v>
      </c>
      <c r="F41" s="95" t="s">
        <v>37</v>
      </c>
      <c r="G41" s="92">
        <v>2.2</v>
      </c>
      <c r="H41" s="26">
        <f t="shared" si="10"/>
        <v>66.9</v>
      </c>
      <c r="I41" s="28">
        <f t="shared" si="1"/>
        <v>1.22153851772053</v>
      </c>
      <c r="J41" s="29">
        <f t="shared" si="2"/>
        <v>16.0461299687768</v>
      </c>
      <c r="K41" s="56"/>
      <c r="L41" s="56"/>
      <c r="M41" s="93"/>
      <c r="N41" s="31">
        <f t="shared" si="5"/>
        <v>80.7461299687768</v>
      </c>
      <c r="O41" s="36">
        <f t="shared" si="6"/>
        <v>82.9461299687768</v>
      </c>
      <c r="P41" s="37">
        <f t="shared" si="7"/>
        <v>82.9461299687768</v>
      </c>
      <c r="Q41" s="33">
        <f t="shared" si="8"/>
        <v>28.9235890225866</v>
      </c>
      <c r="T41" s="21"/>
      <c r="U41" s="21"/>
    </row>
    <row r="42" spans="2:21">
      <c r="B42" s="88"/>
      <c r="C42" s="94" t="s">
        <v>28</v>
      </c>
      <c r="D42" s="24">
        <v>10</v>
      </c>
      <c r="E42" s="90">
        <v>49.8</v>
      </c>
      <c r="F42" s="95" t="s">
        <v>38</v>
      </c>
      <c r="G42" s="92">
        <v>2.2</v>
      </c>
      <c r="H42" s="26">
        <f t="shared" si="10"/>
        <v>52</v>
      </c>
      <c r="I42" s="28">
        <f t="shared" si="1"/>
        <v>0.949476874760348</v>
      </c>
      <c r="J42" s="29">
        <f t="shared" si="2"/>
        <v>12.4723282268519</v>
      </c>
      <c r="K42" s="56"/>
      <c r="L42" s="56"/>
      <c r="M42" s="93"/>
      <c r="N42" s="31">
        <f t="shared" si="5"/>
        <v>62.2723282268519</v>
      </c>
      <c r="O42" s="36">
        <f t="shared" si="6"/>
        <v>64.4723282268519</v>
      </c>
      <c r="P42" s="37">
        <f t="shared" si="7"/>
        <v>64.4723282268519</v>
      </c>
      <c r="Q42" s="33">
        <f t="shared" si="8"/>
        <v>22.4817134405755</v>
      </c>
      <c r="T42" s="21"/>
      <c r="U42" s="21"/>
    </row>
    <row r="43" spans="2:21">
      <c r="B43" s="88"/>
      <c r="C43" s="94" t="s">
        <v>28</v>
      </c>
      <c r="D43" s="24">
        <v>11</v>
      </c>
      <c r="E43" s="90">
        <v>57.4</v>
      </c>
      <c r="F43" s="95" t="s">
        <v>39</v>
      </c>
      <c r="G43" s="92">
        <v>2.1</v>
      </c>
      <c r="H43" s="26">
        <f t="shared" si="10"/>
        <v>59.5</v>
      </c>
      <c r="I43" s="28">
        <f t="shared" si="1"/>
        <v>1.08642065477386</v>
      </c>
      <c r="J43" s="29">
        <f t="shared" si="2"/>
        <v>14.2712217211094</v>
      </c>
      <c r="K43" s="56"/>
      <c r="L43" s="56"/>
      <c r="M43" s="93"/>
      <c r="N43" s="31">
        <f t="shared" si="5"/>
        <v>71.6712217211094</v>
      </c>
      <c r="O43" s="36">
        <f t="shared" si="6"/>
        <v>73.7712217211094</v>
      </c>
      <c r="P43" s="37">
        <f t="shared" si="7"/>
        <v>73.7712217211094</v>
      </c>
      <c r="Q43" s="33">
        <f t="shared" si="8"/>
        <v>25.7242682637355</v>
      </c>
      <c r="T43" s="21"/>
      <c r="U43" s="21"/>
    </row>
    <row r="44" spans="2:21">
      <c r="B44" s="88"/>
      <c r="C44" s="94" t="s">
        <v>28</v>
      </c>
      <c r="D44" s="24">
        <v>12</v>
      </c>
      <c r="E44" s="90">
        <v>31.9</v>
      </c>
      <c r="F44" s="95" t="s">
        <v>40</v>
      </c>
      <c r="G44" s="92">
        <v>2.1</v>
      </c>
      <c r="H44" s="26">
        <f t="shared" si="10"/>
        <v>34</v>
      </c>
      <c r="I44" s="28">
        <f t="shared" si="1"/>
        <v>0.62081180272792</v>
      </c>
      <c r="J44" s="29">
        <f t="shared" si="2"/>
        <v>8.15498384063396</v>
      </c>
      <c r="K44" s="56"/>
      <c r="L44" s="56"/>
      <c r="M44" s="93"/>
      <c r="N44" s="31">
        <f t="shared" si="5"/>
        <v>40.054983840634</v>
      </c>
      <c r="O44" s="36">
        <f t="shared" si="6"/>
        <v>42.154983840634</v>
      </c>
      <c r="P44" s="37">
        <f t="shared" si="7"/>
        <v>42.154983840634</v>
      </c>
      <c r="Q44" s="33">
        <f t="shared" si="8"/>
        <v>14.6995818649917</v>
      </c>
      <c r="T44" s="21"/>
      <c r="U44" s="21"/>
    </row>
    <row r="45" spans="2:21">
      <c r="B45" s="88"/>
      <c r="C45" s="96" t="s">
        <v>28</v>
      </c>
      <c r="D45" s="24">
        <v>13</v>
      </c>
      <c r="E45" s="90">
        <v>32.1</v>
      </c>
      <c r="F45" s="95" t="s">
        <v>41</v>
      </c>
      <c r="G45" s="92">
        <v>2.1</v>
      </c>
      <c r="H45" s="26">
        <f t="shared" si="10"/>
        <v>34.2</v>
      </c>
      <c r="I45" s="28">
        <f t="shared" si="1"/>
        <v>0.624463636861614</v>
      </c>
      <c r="J45" s="29">
        <f t="shared" si="2"/>
        <v>8.20295433381416</v>
      </c>
      <c r="K45" s="56"/>
      <c r="L45" s="56"/>
      <c r="M45" s="93"/>
      <c r="N45" s="31">
        <f t="shared" si="5"/>
        <v>40.3029543338142</v>
      </c>
      <c r="O45" s="36">
        <f t="shared" si="6"/>
        <v>42.4029543338142</v>
      </c>
      <c r="P45" s="37">
        <f t="shared" si="7"/>
        <v>42.4029543338142</v>
      </c>
      <c r="Q45" s="33">
        <f t="shared" si="8"/>
        <v>14.7860499936093</v>
      </c>
      <c r="T45" s="21"/>
      <c r="U45" s="21"/>
    </row>
    <row r="46" spans="2:21">
      <c r="B46" s="88"/>
      <c r="C46" s="96" t="s">
        <v>28</v>
      </c>
      <c r="D46" s="24">
        <v>14</v>
      </c>
      <c r="E46" s="90">
        <v>32.1</v>
      </c>
      <c r="F46" s="95" t="s">
        <v>42</v>
      </c>
      <c r="G46" s="92">
        <v>2.7</v>
      </c>
      <c r="H46" s="26">
        <f t="shared" si="10"/>
        <v>34.8</v>
      </c>
      <c r="I46" s="28">
        <f t="shared" si="1"/>
        <v>0.635419139262695</v>
      </c>
      <c r="J46" s="29">
        <f t="shared" si="2"/>
        <v>8.34686581335476</v>
      </c>
      <c r="K46" s="56"/>
      <c r="L46" s="56"/>
      <c r="M46" s="93"/>
      <c r="N46" s="31">
        <f t="shared" si="5"/>
        <v>40.4468658133548</v>
      </c>
      <c r="O46" s="36">
        <f t="shared" si="6"/>
        <v>43.1468658133548</v>
      </c>
      <c r="P46" s="37">
        <f t="shared" si="7"/>
        <v>43.1468658133548</v>
      </c>
      <c r="Q46" s="33">
        <f t="shared" si="8"/>
        <v>15.0454543794621</v>
      </c>
      <c r="T46" s="21"/>
      <c r="U46" s="21"/>
    </row>
    <row r="47" spans="2:21">
      <c r="B47" s="88"/>
      <c r="C47" s="94" t="s">
        <v>28</v>
      </c>
      <c r="D47" s="24">
        <v>15</v>
      </c>
      <c r="E47" s="90">
        <v>32.1</v>
      </c>
      <c r="F47" s="95" t="s">
        <v>43</v>
      </c>
      <c r="G47" s="92">
        <v>2.7</v>
      </c>
      <c r="H47" s="26">
        <f t="shared" si="10"/>
        <v>34.8</v>
      </c>
      <c r="I47" s="28">
        <f t="shared" si="1"/>
        <v>0.635419139262695</v>
      </c>
      <c r="J47" s="29">
        <f t="shared" si="2"/>
        <v>8.34686581335476</v>
      </c>
      <c r="K47" s="56"/>
      <c r="L47" s="56"/>
      <c r="M47" s="93"/>
      <c r="N47" s="31">
        <f t="shared" si="5"/>
        <v>40.4468658133548</v>
      </c>
      <c r="O47" s="36">
        <f t="shared" si="6"/>
        <v>43.1468658133548</v>
      </c>
      <c r="P47" s="37">
        <f t="shared" si="7"/>
        <v>43.1468658133548</v>
      </c>
      <c r="Q47" s="33">
        <f t="shared" si="8"/>
        <v>15.0454543794621</v>
      </c>
      <c r="T47" s="21"/>
      <c r="U47" s="21"/>
    </row>
    <row r="48" ht="15.75" spans="2:21">
      <c r="B48" s="13"/>
      <c r="C48" s="98" t="s">
        <v>28</v>
      </c>
      <c r="D48" s="60">
        <v>16</v>
      </c>
      <c r="E48" s="99">
        <v>48.9</v>
      </c>
      <c r="F48" s="100" t="s">
        <v>44</v>
      </c>
      <c r="G48" s="62">
        <v>2.7</v>
      </c>
      <c r="H48" s="63">
        <f t="shared" si="10"/>
        <v>51.6</v>
      </c>
      <c r="I48" s="64">
        <f t="shared" si="1"/>
        <v>0.942173206492961</v>
      </c>
      <c r="J48" s="65">
        <f t="shared" si="2"/>
        <v>12.3763872404915</v>
      </c>
      <c r="K48" s="66"/>
      <c r="L48" s="66"/>
      <c r="M48" s="66"/>
      <c r="N48" s="68">
        <f t="shared" si="5"/>
        <v>61.2763872404915</v>
      </c>
      <c r="O48" s="69">
        <f t="shared" si="6"/>
        <v>63.9763872404915</v>
      </c>
      <c r="P48" s="70">
        <f t="shared" si="7"/>
        <v>63.9763872404915</v>
      </c>
      <c r="Q48" s="71">
        <f t="shared" si="8"/>
        <v>22.3087771833403</v>
      </c>
      <c r="T48" s="21"/>
      <c r="U48" s="21"/>
    </row>
    <row r="49" spans="2:21">
      <c r="B49" s="88" t="s">
        <v>45</v>
      </c>
      <c r="C49" s="101" t="s">
        <v>28</v>
      </c>
      <c r="D49" s="102">
        <v>17</v>
      </c>
      <c r="E49" s="90">
        <v>44.9</v>
      </c>
      <c r="F49" s="102">
        <v>17</v>
      </c>
      <c r="G49" s="92">
        <v>2.7</v>
      </c>
      <c r="H49" s="103">
        <f t="shared" si="10"/>
        <v>47.6</v>
      </c>
      <c r="I49" s="104">
        <f t="shared" si="1"/>
        <v>0.869136523819088</v>
      </c>
      <c r="J49" s="105">
        <f t="shared" si="2"/>
        <v>11.4169773768875</v>
      </c>
      <c r="K49" s="56"/>
      <c r="L49" s="56"/>
      <c r="M49" s="56"/>
      <c r="N49" s="37">
        <f t="shared" si="5"/>
        <v>56.3169773768875</v>
      </c>
      <c r="O49" s="36">
        <f t="shared" si="6"/>
        <v>59.0169773768875</v>
      </c>
      <c r="P49" s="37">
        <f t="shared" si="7"/>
        <v>59.0169773768875</v>
      </c>
      <c r="Q49" s="106">
        <f t="shared" si="8"/>
        <v>20.5794146109884</v>
      </c>
      <c r="T49" s="21"/>
      <c r="U49" s="21"/>
    </row>
    <row r="50" spans="2:21">
      <c r="B50" s="88"/>
      <c r="C50" s="94" t="s">
        <v>28</v>
      </c>
      <c r="D50" s="24">
        <v>18</v>
      </c>
      <c r="E50" s="90">
        <v>41</v>
      </c>
      <c r="F50" s="24">
        <v>18</v>
      </c>
      <c r="G50" s="92">
        <v>2.7</v>
      </c>
      <c r="H50" s="26">
        <f t="shared" si="10"/>
        <v>43.7</v>
      </c>
      <c r="I50" s="28">
        <f t="shared" si="1"/>
        <v>0.797925758212062</v>
      </c>
      <c r="J50" s="29">
        <f t="shared" si="2"/>
        <v>10.4815527598736</v>
      </c>
      <c r="K50" s="56"/>
      <c r="L50" s="56"/>
      <c r="M50" s="93"/>
      <c r="N50" s="31">
        <f t="shared" si="5"/>
        <v>51.4815527598737</v>
      </c>
      <c r="O50" s="36">
        <f t="shared" si="6"/>
        <v>54.1815527598737</v>
      </c>
      <c r="P50" s="37">
        <f t="shared" si="7"/>
        <v>54.1815527598737</v>
      </c>
      <c r="Q50" s="33">
        <f t="shared" si="8"/>
        <v>18.8932861029452</v>
      </c>
      <c r="T50" s="21"/>
      <c r="U50" s="21"/>
    </row>
    <row r="51" spans="2:21">
      <c r="B51" s="88"/>
      <c r="C51" s="94" t="s">
        <v>46</v>
      </c>
      <c r="D51" s="24">
        <v>19</v>
      </c>
      <c r="E51" s="90">
        <v>65.2</v>
      </c>
      <c r="F51" s="24">
        <v>19</v>
      </c>
      <c r="G51" s="92">
        <v>2.1</v>
      </c>
      <c r="H51" s="26">
        <f t="shared" si="10"/>
        <v>67.3</v>
      </c>
      <c r="I51" s="28">
        <f t="shared" si="1"/>
        <v>1.22884218598791</v>
      </c>
      <c r="J51" s="29">
        <f t="shared" si="2"/>
        <v>16.1420709551372</v>
      </c>
      <c r="K51" s="56"/>
      <c r="L51" s="56"/>
      <c r="M51" s="93"/>
      <c r="N51" s="31">
        <f t="shared" si="5"/>
        <v>81.3420709551372</v>
      </c>
      <c r="O51" s="36">
        <f t="shared" si="6"/>
        <v>83.4420709551372</v>
      </c>
      <c r="P51" s="37">
        <f t="shared" si="7"/>
        <v>83.4420709551372</v>
      </c>
      <c r="Q51" s="33">
        <f t="shared" si="8"/>
        <v>29.0965252798218</v>
      </c>
      <c r="T51" s="21"/>
      <c r="U51" s="21"/>
    </row>
    <row r="52" spans="2:21">
      <c r="B52" s="88"/>
      <c r="C52" s="94" t="s">
        <v>46</v>
      </c>
      <c r="D52" s="24">
        <v>20</v>
      </c>
      <c r="E52" s="90">
        <v>66.7</v>
      </c>
      <c r="F52" s="24">
        <v>20</v>
      </c>
      <c r="G52" s="92">
        <v>2</v>
      </c>
      <c r="H52" s="26">
        <f t="shared" si="10"/>
        <v>68.7</v>
      </c>
      <c r="I52" s="28">
        <f t="shared" si="1"/>
        <v>1.25440502492377</v>
      </c>
      <c r="J52" s="29">
        <f t="shared" si="2"/>
        <v>16.4778644073986</v>
      </c>
      <c r="K52" s="56"/>
      <c r="L52" s="56"/>
      <c r="M52" s="93"/>
      <c r="N52" s="31">
        <f t="shared" si="5"/>
        <v>83.1778644073986</v>
      </c>
      <c r="O52" s="36">
        <f t="shared" si="6"/>
        <v>85.1778644073986</v>
      </c>
      <c r="P52" s="37">
        <f t="shared" si="7"/>
        <v>85.1778644073986</v>
      </c>
      <c r="Q52" s="33">
        <f t="shared" si="8"/>
        <v>29.701802180145</v>
      </c>
      <c r="T52" s="21"/>
      <c r="U52" s="21"/>
    </row>
    <row r="53" spans="2:21">
      <c r="B53" s="88"/>
      <c r="C53" s="94" t="s">
        <v>46</v>
      </c>
      <c r="D53" s="24">
        <v>21</v>
      </c>
      <c r="E53" s="90">
        <v>42.5</v>
      </c>
      <c r="F53" s="24">
        <v>21</v>
      </c>
      <c r="G53" s="92">
        <v>2.1</v>
      </c>
      <c r="H53" s="26">
        <f t="shared" si="10"/>
        <v>44.6</v>
      </c>
      <c r="I53" s="28">
        <f t="shared" si="1"/>
        <v>0.814359011813683</v>
      </c>
      <c r="J53" s="29">
        <f t="shared" si="2"/>
        <v>10.6974199791845</v>
      </c>
      <c r="K53" s="56"/>
      <c r="L53" s="56"/>
      <c r="M53" s="93"/>
      <c r="N53" s="31">
        <f t="shared" si="5"/>
        <v>53.1974199791845</v>
      </c>
      <c r="O53" s="36">
        <f t="shared" si="6"/>
        <v>55.2974199791845</v>
      </c>
      <c r="P53" s="37">
        <f t="shared" si="7"/>
        <v>55.2974199791845</v>
      </c>
      <c r="Q53" s="33">
        <f t="shared" si="8"/>
        <v>19.2823926817244</v>
      </c>
      <c r="T53" s="21"/>
      <c r="U53" s="21"/>
    </row>
    <row r="54" spans="2:21">
      <c r="B54" s="88"/>
      <c r="C54" s="94" t="s">
        <v>46</v>
      </c>
      <c r="D54" s="24">
        <v>22</v>
      </c>
      <c r="E54" s="90">
        <v>32.5</v>
      </c>
      <c r="F54" s="24">
        <v>22</v>
      </c>
      <c r="G54" s="92">
        <v>1.6</v>
      </c>
      <c r="H54" s="26">
        <f t="shared" si="10"/>
        <v>34.1</v>
      </c>
      <c r="I54" s="28">
        <f t="shared" si="1"/>
        <v>0.622637719794767</v>
      </c>
      <c r="J54" s="29">
        <f t="shared" si="2"/>
        <v>8.17896908722406</v>
      </c>
      <c r="K54" s="56"/>
      <c r="L54" s="56"/>
      <c r="M54" s="93"/>
      <c r="N54" s="31">
        <f t="shared" si="5"/>
        <v>40.6789690872241</v>
      </c>
      <c r="O54" s="36">
        <f t="shared" si="6"/>
        <v>42.2789690872241</v>
      </c>
      <c r="P54" s="37">
        <f t="shared" si="7"/>
        <v>42.2789690872241</v>
      </c>
      <c r="Q54" s="33">
        <f t="shared" si="8"/>
        <v>14.7428159293005</v>
      </c>
      <c r="T54" s="21"/>
      <c r="U54" s="21"/>
    </row>
    <row r="55" spans="2:21">
      <c r="B55" s="88"/>
      <c r="C55" s="96" t="s">
        <v>46</v>
      </c>
      <c r="D55" s="24">
        <v>23</v>
      </c>
      <c r="E55" s="90">
        <v>31.2</v>
      </c>
      <c r="F55" s="24">
        <v>23</v>
      </c>
      <c r="G55" s="92">
        <v>1.6</v>
      </c>
      <c r="H55" s="26">
        <f t="shared" si="10"/>
        <v>32.8</v>
      </c>
      <c r="I55" s="28">
        <f t="shared" si="1"/>
        <v>0.598900797925758</v>
      </c>
      <c r="J55" s="29">
        <f t="shared" si="2"/>
        <v>7.86716088155276</v>
      </c>
      <c r="K55" s="56"/>
      <c r="L55" s="56"/>
      <c r="M55" s="93"/>
      <c r="N55" s="31">
        <f t="shared" si="5"/>
        <v>39.0671608815528</v>
      </c>
      <c r="O55" s="36">
        <f t="shared" si="6"/>
        <v>40.6671608815528</v>
      </c>
      <c r="P55" s="37">
        <f t="shared" si="7"/>
        <v>40.6671608815528</v>
      </c>
      <c r="Q55" s="33">
        <f t="shared" si="8"/>
        <v>14.1807730932861</v>
      </c>
      <c r="T55" s="21"/>
      <c r="U55" s="21"/>
    </row>
    <row r="56" spans="2:21">
      <c r="B56" s="88"/>
      <c r="C56" s="94" t="s">
        <v>46</v>
      </c>
      <c r="D56" s="24">
        <v>24</v>
      </c>
      <c r="E56" s="90">
        <v>32.2</v>
      </c>
      <c r="F56" s="24">
        <v>24</v>
      </c>
      <c r="G56" s="92">
        <v>1.6</v>
      </c>
      <c r="H56" s="26">
        <f t="shared" si="10"/>
        <v>33.8</v>
      </c>
      <c r="I56" s="28">
        <f t="shared" si="1"/>
        <v>0.617159968594227</v>
      </c>
      <c r="J56" s="29">
        <f t="shared" si="2"/>
        <v>8.10701334745376</v>
      </c>
      <c r="K56" s="56"/>
      <c r="L56" s="56"/>
      <c r="M56" s="93"/>
      <c r="N56" s="31">
        <f t="shared" si="5"/>
        <v>40.3070133474538</v>
      </c>
      <c r="O56" s="36">
        <f t="shared" si="6"/>
        <v>41.9070133474538</v>
      </c>
      <c r="P56" s="37">
        <f t="shared" si="7"/>
        <v>41.9070133474538</v>
      </c>
      <c r="Q56" s="33">
        <f t="shared" si="8"/>
        <v>14.6131137363741</v>
      </c>
      <c r="T56" s="21"/>
      <c r="U56" s="21"/>
    </row>
    <row r="57" spans="2:21">
      <c r="B57" s="88"/>
      <c r="C57" s="94" t="s">
        <v>46</v>
      </c>
      <c r="D57" s="24">
        <v>25</v>
      </c>
      <c r="E57" s="90">
        <v>48.3</v>
      </c>
      <c r="F57" s="24">
        <v>25</v>
      </c>
      <c r="G57" s="92">
        <v>1.6</v>
      </c>
      <c r="H57" s="26">
        <f t="shared" si="10"/>
        <v>49.9</v>
      </c>
      <c r="I57" s="28">
        <f t="shared" si="1"/>
        <v>0.911132616356565</v>
      </c>
      <c r="J57" s="29">
        <f t="shared" si="2"/>
        <v>11.9686380484598</v>
      </c>
      <c r="K57" s="56"/>
      <c r="L57" s="56"/>
      <c r="M57" s="93"/>
      <c r="N57" s="31">
        <f t="shared" si="5"/>
        <v>60.2686380484598</v>
      </c>
      <c r="O57" s="36">
        <f t="shared" si="6"/>
        <v>61.8686380484598</v>
      </c>
      <c r="P57" s="37">
        <f t="shared" si="7"/>
        <v>61.8686380484598</v>
      </c>
      <c r="Q57" s="33">
        <f t="shared" si="8"/>
        <v>21.5737980900907</v>
      </c>
      <c r="T57" s="21"/>
      <c r="U57" s="21"/>
    </row>
    <row r="58" spans="2:21">
      <c r="B58" s="88"/>
      <c r="C58" s="94" t="s">
        <v>46</v>
      </c>
      <c r="D58" s="24">
        <v>26</v>
      </c>
      <c r="E58" s="90">
        <v>33</v>
      </c>
      <c r="F58" s="24">
        <v>26</v>
      </c>
      <c r="G58" s="92">
        <v>2.3</v>
      </c>
      <c r="H58" s="26">
        <f t="shared" si="10"/>
        <v>35.3</v>
      </c>
      <c r="I58" s="28">
        <f t="shared" si="1"/>
        <v>0.644548724596929</v>
      </c>
      <c r="J58" s="29">
        <f t="shared" si="2"/>
        <v>8.46679204630526</v>
      </c>
      <c r="K58" s="56"/>
      <c r="L58" s="56"/>
      <c r="M58" s="93"/>
      <c r="N58" s="31">
        <f t="shared" si="5"/>
        <v>41.4667920463053</v>
      </c>
      <c r="O58" s="36">
        <f t="shared" si="6"/>
        <v>43.7667920463053</v>
      </c>
      <c r="P58" s="37">
        <f t="shared" si="7"/>
        <v>43.7667920463053</v>
      </c>
      <c r="Q58" s="33">
        <f t="shared" si="8"/>
        <v>15.2616247010061</v>
      </c>
      <c r="T58" s="21"/>
      <c r="U58" s="21"/>
    </row>
    <row r="59" spans="2:21">
      <c r="B59" s="88"/>
      <c r="C59" s="94" t="s">
        <v>46</v>
      </c>
      <c r="D59" s="24">
        <v>27</v>
      </c>
      <c r="E59" s="90">
        <v>39.7</v>
      </c>
      <c r="F59" s="24">
        <v>27</v>
      </c>
      <c r="G59" s="92">
        <v>3.5</v>
      </c>
      <c r="H59" s="26">
        <f t="shared" si="10"/>
        <v>43.2</v>
      </c>
      <c r="I59" s="28">
        <f t="shared" si="1"/>
        <v>0.788796172877828</v>
      </c>
      <c r="J59" s="29">
        <f t="shared" si="2"/>
        <v>10.3616265269231</v>
      </c>
      <c r="K59" s="56"/>
      <c r="L59" s="56"/>
      <c r="M59" s="93"/>
      <c r="N59" s="31">
        <f t="shared" si="5"/>
        <v>50.0616265269231</v>
      </c>
      <c r="O59" s="36">
        <f t="shared" si="6"/>
        <v>53.5616265269231</v>
      </c>
      <c r="P59" s="37">
        <f t="shared" si="7"/>
        <v>53.5616265269231</v>
      </c>
      <c r="Q59" s="33">
        <f t="shared" si="8"/>
        <v>18.6771157814012</v>
      </c>
      <c r="T59" s="21"/>
      <c r="U59" s="21"/>
    </row>
    <row r="60" spans="2:21">
      <c r="B60" s="88"/>
      <c r="C60" s="94" t="s">
        <v>46</v>
      </c>
      <c r="D60" s="24">
        <v>28</v>
      </c>
      <c r="E60" s="90">
        <v>63.5</v>
      </c>
      <c r="F60" s="24">
        <v>28</v>
      </c>
      <c r="G60" s="92">
        <v>2.1</v>
      </c>
      <c r="H60" s="26">
        <f t="shared" si="10"/>
        <v>65.6</v>
      </c>
      <c r="I60" s="28">
        <f t="shared" si="1"/>
        <v>1.19780159585152</v>
      </c>
      <c r="J60" s="29">
        <f t="shared" si="2"/>
        <v>15.7343217631055</v>
      </c>
      <c r="K60" s="56"/>
      <c r="L60" s="56"/>
      <c r="M60" s="93"/>
      <c r="N60" s="31">
        <f t="shared" si="5"/>
        <v>79.2343217631055</v>
      </c>
      <c r="O60" s="36">
        <f t="shared" si="6"/>
        <v>81.3343217631055</v>
      </c>
      <c r="P60" s="37">
        <f t="shared" si="7"/>
        <v>81.3343217631055</v>
      </c>
      <c r="Q60" s="33">
        <f t="shared" si="8"/>
        <v>28.3615461865722</v>
      </c>
      <c r="T60" s="21"/>
      <c r="U60" s="21"/>
    </row>
    <row r="61" spans="2:21">
      <c r="B61" s="88"/>
      <c r="C61" s="94" t="s">
        <v>46</v>
      </c>
      <c r="D61" s="24">
        <v>29</v>
      </c>
      <c r="E61" s="90">
        <v>53.6</v>
      </c>
      <c r="F61" s="24">
        <v>29</v>
      </c>
      <c r="G61" s="92">
        <v>2</v>
      </c>
      <c r="H61" s="26">
        <f t="shared" si="10"/>
        <v>55.6</v>
      </c>
      <c r="I61" s="28">
        <f t="shared" si="1"/>
        <v>1.01520988916683</v>
      </c>
      <c r="J61" s="29">
        <f t="shared" si="2"/>
        <v>13.3357971040955</v>
      </c>
      <c r="K61" s="56"/>
      <c r="L61" s="56"/>
      <c r="M61" s="93"/>
      <c r="N61" s="31">
        <f t="shared" si="5"/>
        <v>66.9357971040955</v>
      </c>
      <c r="O61" s="36">
        <f t="shared" si="6"/>
        <v>68.9357971040955</v>
      </c>
      <c r="P61" s="37">
        <f t="shared" si="7"/>
        <v>68.9357971040955</v>
      </c>
      <c r="Q61" s="33">
        <f t="shared" si="8"/>
        <v>24.0381397556923</v>
      </c>
      <c r="T61" s="21"/>
      <c r="U61" s="21"/>
    </row>
    <row r="62" spans="2:21">
      <c r="B62" s="88"/>
      <c r="C62" s="94" t="s">
        <v>46</v>
      </c>
      <c r="D62" s="24">
        <v>30</v>
      </c>
      <c r="E62" s="90">
        <v>56.9</v>
      </c>
      <c r="F62" s="24">
        <v>30</v>
      </c>
      <c r="G62" s="92">
        <v>2.4</v>
      </c>
      <c r="H62" s="26">
        <f t="shared" si="10"/>
        <v>59.3</v>
      </c>
      <c r="I62" s="28">
        <f t="shared" si="1"/>
        <v>1.08276882064017</v>
      </c>
      <c r="J62" s="29">
        <f t="shared" si="2"/>
        <v>14.2232512279292</v>
      </c>
      <c r="K62" s="56"/>
      <c r="L62" s="56"/>
      <c r="M62" s="93"/>
      <c r="N62" s="31">
        <f t="shared" si="5"/>
        <v>71.1232512279292</v>
      </c>
      <c r="O62" s="36">
        <f t="shared" si="6"/>
        <v>73.5232512279292</v>
      </c>
      <c r="P62" s="37">
        <f t="shared" si="7"/>
        <v>73.5232512279292</v>
      </c>
      <c r="Q62" s="33">
        <f t="shared" si="8"/>
        <v>25.6378001351179</v>
      </c>
      <c r="T62" s="21"/>
      <c r="U62" s="21"/>
    </row>
    <row r="63" spans="2:21">
      <c r="B63" s="88"/>
      <c r="C63" s="96" t="s">
        <v>46</v>
      </c>
      <c r="D63" s="24">
        <v>31</v>
      </c>
      <c r="E63" s="90">
        <v>31.3</v>
      </c>
      <c r="F63" s="24">
        <v>31</v>
      </c>
      <c r="G63" s="92">
        <v>2</v>
      </c>
      <c r="H63" s="26">
        <f t="shared" si="10"/>
        <v>33.3</v>
      </c>
      <c r="I63" s="28">
        <f t="shared" si="1"/>
        <v>0.608030383259992</v>
      </c>
      <c r="J63" s="29">
        <f t="shared" si="2"/>
        <v>7.98708711450326</v>
      </c>
      <c r="K63" s="56"/>
      <c r="L63" s="56"/>
      <c r="M63" s="93"/>
      <c r="N63" s="31">
        <f t="shared" si="5"/>
        <v>39.2870871145033</v>
      </c>
      <c r="O63" s="36">
        <f t="shared" si="6"/>
        <v>41.2870871145033</v>
      </c>
      <c r="P63" s="37">
        <f t="shared" si="7"/>
        <v>41.2870871145033</v>
      </c>
      <c r="Q63" s="33">
        <f t="shared" si="8"/>
        <v>14.3969434148301</v>
      </c>
      <c r="T63" s="21"/>
      <c r="U63" s="21"/>
    </row>
    <row r="64" spans="2:21">
      <c r="B64" s="88"/>
      <c r="C64" s="94" t="s">
        <v>46</v>
      </c>
      <c r="D64" s="24">
        <v>32</v>
      </c>
      <c r="E64" s="90">
        <v>31.5</v>
      </c>
      <c r="F64" s="24">
        <v>32</v>
      </c>
      <c r="G64" s="92">
        <v>3.2</v>
      </c>
      <c r="H64" s="26">
        <f t="shared" si="10"/>
        <v>34.7</v>
      </c>
      <c r="I64" s="28">
        <f t="shared" si="1"/>
        <v>0.633593222195848</v>
      </c>
      <c r="J64" s="29">
        <f t="shared" si="2"/>
        <v>8.32288056676466</v>
      </c>
      <c r="K64" s="56"/>
      <c r="L64" s="56"/>
      <c r="M64" s="93"/>
      <c r="N64" s="31">
        <f t="shared" si="5"/>
        <v>39.8228805667647</v>
      </c>
      <c r="O64" s="36">
        <f t="shared" si="6"/>
        <v>43.0228805667647</v>
      </c>
      <c r="P64" s="37">
        <f t="shared" si="7"/>
        <v>43.0228805667647</v>
      </c>
      <c r="Q64" s="33">
        <f t="shared" si="8"/>
        <v>15.0022203151533</v>
      </c>
      <c r="T64" s="21"/>
      <c r="U64" s="21"/>
    </row>
    <row r="65" spans="2:21">
      <c r="B65" s="88"/>
      <c r="C65" s="94" t="s">
        <v>46</v>
      </c>
      <c r="D65" s="24">
        <v>33</v>
      </c>
      <c r="E65" s="90">
        <v>31.5</v>
      </c>
      <c r="F65" s="24">
        <v>33</v>
      </c>
      <c r="G65" s="92">
        <v>5.3</v>
      </c>
      <c r="H65" s="26">
        <f t="shared" si="10"/>
        <v>36.8</v>
      </c>
      <c r="I65" s="28">
        <f t="shared" si="1"/>
        <v>0.671937480599631</v>
      </c>
      <c r="J65" s="29">
        <f t="shared" si="2"/>
        <v>8.82657074515675</v>
      </c>
      <c r="K65" s="56"/>
      <c r="L65" s="56"/>
      <c r="M65" s="93"/>
      <c r="N65" s="31">
        <f t="shared" si="5"/>
        <v>40.3265707451568</v>
      </c>
      <c r="O65" s="36">
        <f t="shared" si="6"/>
        <v>45.6265707451568</v>
      </c>
      <c r="P65" s="37">
        <f t="shared" si="7"/>
        <v>45.6265707451568</v>
      </c>
      <c r="Q65" s="33">
        <f t="shared" si="8"/>
        <v>15.9101356656381</v>
      </c>
      <c r="T65" s="21"/>
      <c r="U65" s="21"/>
    </row>
    <row r="66" spans="2:21">
      <c r="B66" s="88"/>
      <c r="C66" s="96" t="s">
        <v>46</v>
      </c>
      <c r="D66" s="24">
        <v>34</v>
      </c>
      <c r="E66" s="90">
        <v>31.5</v>
      </c>
      <c r="F66" s="24">
        <v>34</v>
      </c>
      <c r="G66" s="92">
        <v>2.5</v>
      </c>
      <c r="H66" s="26">
        <f t="shared" si="10"/>
        <v>34</v>
      </c>
      <c r="I66" s="28">
        <f t="shared" si="1"/>
        <v>0.62081180272792</v>
      </c>
      <c r="J66" s="29">
        <f t="shared" si="2"/>
        <v>8.15498384063396</v>
      </c>
      <c r="K66" s="56"/>
      <c r="L66" s="56"/>
      <c r="M66" s="93"/>
      <c r="N66" s="31">
        <f t="shared" si="5"/>
        <v>39.654983840634</v>
      </c>
      <c r="O66" s="36">
        <f t="shared" si="6"/>
        <v>42.154983840634</v>
      </c>
      <c r="P66" s="37">
        <f t="shared" si="7"/>
        <v>42.154983840634</v>
      </c>
      <c r="Q66" s="33">
        <f t="shared" si="8"/>
        <v>14.6995818649917</v>
      </c>
      <c r="T66" s="21"/>
      <c r="U66" s="21"/>
    </row>
    <row r="67" ht="15.75" spans="2:21">
      <c r="B67" s="13"/>
      <c r="C67" s="107" t="s">
        <v>46</v>
      </c>
      <c r="D67" s="108">
        <v>35</v>
      </c>
      <c r="E67" s="99">
        <v>51.8</v>
      </c>
      <c r="F67" s="108">
        <v>35</v>
      </c>
      <c r="G67" s="62">
        <v>2.5</v>
      </c>
      <c r="H67" s="63">
        <f t="shared" si="10"/>
        <v>54.3</v>
      </c>
      <c r="I67" s="64">
        <f t="shared" si="1"/>
        <v>0.991472967297825</v>
      </c>
      <c r="J67" s="65">
        <f t="shared" si="2"/>
        <v>13.0239888984242</v>
      </c>
      <c r="K67" s="66"/>
      <c r="L67" s="66"/>
      <c r="M67" s="66"/>
      <c r="N67" s="68">
        <f t="shared" si="5"/>
        <v>64.8239888984242</v>
      </c>
      <c r="O67" s="69">
        <f t="shared" si="6"/>
        <v>67.3239888984242</v>
      </c>
      <c r="P67" s="70">
        <f t="shared" si="7"/>
        <v>67.3239888984242</v>
      </c>
      <c r="Q67" s="71">
        <f t="shared" si="8"/>
        <v>23.4760969196779</v>
      </c>
      <c r="T67" s="21"/>
      <c r="U67" s="21"/>
    </row>
    <row r="68" spans="2:21">
      <c r="B68" s="109" t="s">
        <v>47</v>
      </c>
      <c r="C68" s="110" t="s">
        <v>28</v>
      </c>
      <c r="D68" s="111">
        <v>36</v>
      </c>
      <c r="E68" s="112">
        <v>44.9</v>
      </c>
      <c r="F68" s="111">
        <v>36</v>
      </c>
      <c r="G68" s="79">
        <v>5.5</v>
      </c>
      <c r="H68" s="80">
        <f t="shared" si="10"/>
        <v>50.4</v>
      </c>
      <c r="I68" s="81">
        <f t="shared" si="1"/>
        <v>0.920262201690799</v>
      </c>
      <c r="J68" s="82">
        <f t="shared" si="2"/>
        <v>12.0885642814103</v>
      </c>
      <c r="K68" s="113"/>
      <c r="L68" s="114"/>
      <c r="M68" s="114"/>
      <c r="N68" s="85">
        <f t="shared" si="5"/>
        <v>56.9885642814103</v>
      </c>
      <c r="O68" s="86">
        <f t="shared" si="6"/>
        <v>62.4885642814103</v>
      </c>
      <c r="P68" s="85">
        <f t="shared" si="7"/>
        <v>62.4885642814103</v>
      </c>
      <c r="Q68" s="87">
        <f t="shared" si="8"/>
        <v>21.7899684116347</v>
      </c>
      <c r="T68" s="21"/>
      <c r="U68" s="21"/>
    </row>
    <row r="69" spans="2:21">
      <c r="B69" s="115"/>
      <c r="C69" s="116" t="s">
        <v>28</v>
      </c>
      <c r="D69" s="117">
        <v>37</v>
      </c>
      <c r="E69" s="118">
        <v>41</v>
      </c>
      <c r="F69" s="117">
        <v>37</v>
      </c>
      <c r="G69" s="43">
        <v>1.8</v>
      </c>
      <c r="H69" s="26">
        <f t="shared" si="10"/>
        <v>42.8</v>
      </c>
      <c r="I69" s="28">
        <f t="shared" si="1"/>
        <v>0.781492504610441</v>
      </c>
      <c r="J69" s="29">
        <f t="shared" si="2"/>
        <v>10.2656855405627</v>
      </c>
      <c r="K69" s="117"/>
      <c r="L69" s="119"/>
      <c r="M69" s="120"/>
      <c r="N69" s="31">
        <f t="shared" si="5"/>
        <v>51.2656855405627</v>
      </c>
      <c r="O69" s="36">
        <f t="shared" si="6"/>
        <v>53.0656855405627</v>
      </c>
      <c r="P69" s="37">
        <f t="shared" si="7"/>
        <v>53.0656855405627</v>
      </c>
      <c r="Q69" s="33">
        <f t="shared" si="8"/>
        <v>18.504179524166</v>
      </c>
    </row>
    <row r="70" spans="2:21">
      <c r="B70" s="115"/>
      <c r="C70" s="116" t="s">
        <v>48</v>
      </c>
      <c r="D70" s="117">
        <v>38</v>
      </c>
      <c r="E70" s="118">
        <v>65.2</v>
      </c>
      <c r="F70" s="117">
        <v>38</v>
      </c>
      <c r="G70" s="43">
        <v>2.4</v>
      </c>
      <c r="H70" s="26">
        <f t="shared" si="10"/>
        <v>67.6</v>
      </c>
      <c r="I70" s="28">
        <f t="shared" si="1"/>
        <v>1.23431993718845</v>
      </c>
      <c r="J70" s="29">
        <f t="shared" si="2"/>
        <v>16.2140266949075</v>
      </c>
      <c r="K70" s="119"/>
      <c r="L70" s="119"/>
      <c r="M70" s="120"/>
      <c r="N70" s="31">
        <f t="shared" si="5"/>
        <v>81.4140266949075</v>
      </c>
      <c r="O70" s="36">
        <f t="shared" si="6"/>
        <v>83.8140266949075</v>
      </c>
      <c r="P70" s="37">
        <f t="shared" si="7"/>
        <v>83.8140266949075</v>
      </c>
      <c r="Q70" s="33">
        <f t="shared" si="8"/>
        <v>29.2262274727482</v>
      </c>
    </row>
    <row r="71" spans="2:21">
      <c r="B71" s="115"/>
      <c r="C71" s="116" t="s">
        <v>48</v>
      </c>
      <c r="D71" s="121">
        <v>39</v>
      </c>
      <c r="E71" s="90">
        <v>66.7</v>
      </c>
      <c r="F71" s="121">
        <v>39</v>
      </c>
      <c r="G71" s="43">
        <v>2.4</v>
      </c>
      <c r="H71" s="26">
        <f t="shared" si="10"/>
        <v>69.1</v>
      </c>
      <c r="I71" s="28">
        <f t="shared" si="1"/>
        <v>1.26170869319116</v>
      </c>
      <c r="J71" s="29">
        <f t="shared" si="2"/>
        <v>16.573805393759</v>
      </c>
      <c r="K71" s="122"/>
      <c r="L71" s="122"/>
      <c r="M71" s="123"/>
      <c r="N71" s="31">
        <f t="shared" si="5"/>
        <v>83.273805393759</v>
      </c>
      <c r="O71" s="36">
        <f t="shared" si="6"/>
        <v>85.673805393759</v>
      </c>
      <c r="P71" s="37">
        <f t="shared" si="7"/>
        <v>85.673805393759</v>
      </c>
      <c r="Q71" s="33">
        <f t="shared" si="8"/>
        <v>29.8747384373802</v>
      </c>
    </row>
    <row r="72" spans="2:21">
      <c r="B72" s="115"/>
      <c r="C72" s="116" t="s">
        <v>48</v>
      </c>
      <c r="D72" s="117">
        <v>40</v>
      </c>
      <c r="E72" s="118">
        <v>42.5</v>
      </c>
      <c r="F72" s="117">
        <v>40</v>
      </c>
      <c r="G72" s="43">
        <v>2.4</v>
      </c>
      <c r="H72" s="26">
        <f t="shared" si="10"/>
        <v>44.9</v>
      </c>
      <c r="I72" s="28">
        <f t="shared" si="1"/>
        <v>0.819836763014224</v>
      </c>
      <c r="J72" s="29">
        <f t="shared" si="2"/>
        <v>10.7693757189548</v>
      </c>
      <c r="K72" s="119"/>
      <c r="L72" s="119"/>
      <c r="M72" s="120"/>
      <c r="N72" s="31">
        <f t="shared" si="5"/>
        <v>53.2693757189548</v>
      </c>
      <c r="O72" s="36">
        <f t="shared" si="6"/>
        <v>55.6693757189548</v>
      </c>
      <c r="P72" s="37">
        <f t="shared" si="7"/>
        <v>55.6693757189548</v>
      </c>
      <c r="Q72" s="33">
        <f t="shared" si="8"/>
        <v>19.4120948746508</v>
      </c>
    </row>
    <row r="73" spans="2:21">
      <c r="B73" s="115"/>
      <c r="C73" s="116" t="s">
        <v>48</v>
      </c>
      <c r="D73" s="117">
        <v>41</v>
      </c>
      <c r="E73" s="118">
        <v>32.5</v>
      </c>
      <c r="F73" s="117">
        <v>41</v>
      </c>
      <c r="G73" s="43">
        <v>2.4</v>
      </c>
      <c r="H73" s="26">
        <f t="shared" si="10"/>
        <v>34.9</v>
      </c>
      <c r="I73" s="28">
        <f t="shared" si="1"/>
        <v>0.637245056329541</v>
      </c>
      <c r="J73" s="29">
        <f t="shared" si="2"/>
        <v>8.37085105994486</v>
      </c>
      <c r="K73" s="119"/>
      <c r="L73" s="119"/>
      <c r="M73" s="120"/>
      <c r="N73" s="31">
        <f t="shared" si="5"/>
        <v>40.8708510599449</v>
      </c>
      <c r="O73" s="36">
        <f t="shared" si="6"/>
        <v>43.2708510599449</v>
      </c>
      <c r="P73" s="37">
        <f t="shared" si="7"/>
        <v>43.2708510599449</v>
      </c>
      <c r="Q73" s="33">
        <f t="shared" si="8"/>
        <v>15.0886884437709</v>
      </c>
    </row>
    <row r="74" spans="2:21">
      <c r="B74" s="115"/>
      <c r="C74" s="124" t="s">
        <v>48</v>
      </c>
      <c r="D74" s="117">
        <v>42</v>
      </c>
      <c r="E74" s="118">
        <v>31.2</v>
      </c>
      <c r="F74" s="117">
        <v>42</v>
      </c>
      <c r="G74" s="43">
        <v>2.4</v>
      </c>
      <c r="H74" s="26">
        <f t="shared" si="10"/>
        <v>33.6</v>
      </c>
      <c r="I74" s="28">
        <f t="shared" si="1"/>
        <v>0.613508134460533</v>
      </c>
      <c r="J74" s="29">
        <f t="shared" si="2"/>
        <v>8.05904285427356</v>
      </c>
      <c r="K74" s="119"/>
      <c r="L74" s="119"/>
      <c r="M74" s="120"/>
      <c r="N74" s="31">
        <f t="shared" si="5"/>
        <v>39.2590428542736</v>
      </c>
      <c r="O74" s="36">
        <f t="shared" si="6"/>
        <v>41.6590428542736</v>
      </c>
      <c r="P74" s="37">
        <f t="shared" si="7"/>
        <v>41.6590428542736</v>
      </c>
      <c r="Q74" s="33">
        <f t="shared" si="8"/>
        <v>14.5266456077565</v>
      </c>
    </row>
    <row r="75" spans="2:21">
      <c r="B75" s="115"/>
      <c r="C75" s="116" t="s">
        <v>48</v>
      </c>
      <c r="D75" s="117">
        <v>43</v>
      </c>
      <c r="E75" s="118">
        <v>32.2</v>
      </c>
      <c r="F75" s="117">
        <v>43</v>
      </c>
      <c r="G75" s="43">
        <v>2.4</v>
      </c>
      <c r="H75" s="26">
        <f t="shared" si="10"/>
        <v>34.6</v>
      </c>
      <c r="I75" s="28">
        <f t="shared" ref="I75:I135" si="11">H75/5476.7*100</f>
        <v>0.631767305129001</v>
      </c>
      <c r="J75" s="29">
        <f t="shared" ref="J75:J135" si="12">1313.6*I75/100</f>
        <v>8.29889532017456</v>
      </c>
      <c r="K75" s="119"/>
      <c r="L75" s="119"/>
      <c r="M75" s="120"/>
      <c r="N75" s="31">
        <f t="shared" ref="N75:N135" si="13">E75+J75+L75</f>
        <v>40.4988953201746</v>
      </c>
      <c r="O75" s="36">
        <f t="shared" ref="O75:O135" si="14">E75+G75+J75+L75</f>
        <v>42.8988953201746</v>
      </c>
      <c r="P75" s="37">
        <f t="shared" ref="P75:P135" si="15">E75+G75+J75+L75+M75</f>
        <v>42.8988953201746</v>
      </c>
      <c r="Q75" s="33">
        <f t="shared" ref="Q75:Q135" si="16">2367.8*I75/100</f>
        <v>14.9589862508445</v>
      </c>
    </row>
    <row r="76" spans="2:21">
      <c r="B76" s="115"/>
      <c r="C76" s="116" t="s">
        <v>48</v>
      </c>
      <c r="D76" s="117">
        <v>44</v>
      </c>
      <c r="E76" s="118">
        <v>48.3</v>
      </c>
      <c r="F76" s="117">
        <v>44</v>
      </c>
      <c r="G76" s="43">
        <v>2.5</v>
      </c>
      <c r="H76" s="26">
        <f t="shared" si="10"/>
        <v>50.8</v>
      </c>
      <c r="I76" s="28">
        <f t="shared" si="11"/>
        <v>0.927565869958187</v>
      </c>
      <c r="J76" s="29">
        <f t="shared" si="12"/>
        <v>12.1845052677707</v>
      </c>
      <c r="K76" s="119"/>
      <c r="L76" s="119"/>
      <c r="M76" s="120"/>
      <c r="N76" s="31">
        <f t="shared" si="13"/>
        <v>60.4845052677707</v>
      </c>
      <c r="O76" s="36">
        <f t="shared" si="14"/>
        <v>62.9845052677707</v>
      </c>
      <c r="P76" s="37">
        <f t="shared" si="15"/>
        <v>62.9845052677707</v>
      </c>
      <c r="Q76" s="33">
        <f t="shared" si="16"/>
        <v>21.9629046688699</v>
      </c>
    </row>
    <row r="77" spans="2:21">
      <c r="B77" s="115"/>
      <c r="C77" s="116" t="s">
        <v>48</v>
      </c>
      <c r="D77" s="117">
        <v>45</v>
      </c>
      <c r="E77" s="118">
        <v>31.5</v>
      </c>
      <c r="F77" s="117">
        <v>45</v>
      </c>
      <c r="G77" s="43">
        <v>2.3</v>
      </c>
      <c r="H77" s="26">
        <f t="shared" si="10"/>
        <v>33.8</v>
      </c>
      <c r="I77" s="28">
        <f t="shared" si="11"/>
        <v>0.617159968594226</v>
      </c>
      <c r="J77" s="29">
        <f t="shared" si="12"/>
        <v>8.10701334745376</v>
      </c>
      <c r="K77" s="119"/>
      <c r="L77" s="119"/>
      <c r="M77" s="120"/>
      <c r="N77" s="31">
        <f t="shared" si="13"/>
        <v>39.6070133474538</v>
      </c>
      <c r="O77" s="36">
        <f t="shared" si="14"/>
        <v>41.9070133474538</v>
      </c>
      <c r="P77" s="37">
        <f t="shared" si="15"/>
        <v>41.9070133474538</v>
      </c>
      <c r="Q77" s="33">
        <f t="shared" si="16"/>
        <v>14.6131137363741</v>
      </c>
    </row>
    <row r="78" spans="2:21">
      <c r="B78" s="115"/>
      <c r="C78" s="116" t="s">
        <v>48</v>
      </c>
      <c r="D78" s="117">
        <v>46</v>
      </c>
      <c r="E78" s="118">
        <v>39.8</v>
      </c>
      <c r="F78" s="117">
        <v>46</v>
      </c>
      <c r="G78" s="43">
        <v>2.4</v>
      </c>
      <c r="H78" s="26">
        <f t="shared" si="10"/>
        <v>42.2</v>
      </c>
      <c r="I78" s="28">
        <f t="shared" si="11"/>
        <v>0.77053700220936</v>
      </c>
      <c r="J78" s="29">
        <f t="shared" si="12"/>
        <v>10.1217740610221</v>
      </c>
      <c r="K78" s="119"/>
      <c r="L78" s="119"/>
      <c r="M78" s="120"/>
      <c r="N78" s="31">
        <f t="shared" si="13"/>
        <v>49.9217740610221</v>
      </c>
      <c r="O78" s="36">
        <f t="shared" si="14"/>
        <v>52.3217740610221</v>
      </c>
      <c r="P78" s="37">
        <f t="shared" si="15"/>
        <v>52.3217740610221</v>
      </c>
      <c r="Q78" s="33">
        <f t="shared" si="16"/>
        <v>18.2447751383132</v>
      </c>
    </row>
    <row r="79" spans="2:21">
      <c r="B79" s="115"/>
      <c r="C79" s="116" t="s">
        <v>48</v>
      </c>
      <c r="D79" s="117">
        <v>47</v>
      </c>
      <c r="E79" s="118">
        <v>63.4</v>
      </c>
      <c r="F79" s="117">
        <v>47</v>
      </c>
      <c r="G79" s="43">
        <v>2.4</v>
      </c>
      <c r="H79" s="26">
        <f t="shared" si="10"/>
        <v>65.8</v>
      </c>
      <c r="I79" s="28">
        <f t="shared" si="11"/>
        <v>1.20145342998521</v>
      </c>
      <c r="J79" s="29">
        <f t="shared" si="12"/>
        <v>15.7822922562857</v>
      </c>
      <c r="K79" s="119"/>
      <c r="L79" s="119"/>
      <c r="M79" s="120"/>
      <c r="N79" s="31">
        <f t="shared" si="13"/>
        <v>79.1822922562857</v>
      </c>
      <c r="O79" s="36">
        <f t="shared" si="14"/>
        <v>81.5822922562857</v>
      </c>
      <c r="P79" s="37">
        <f t="shared" si="15"/>
        <v>81.5822922562857</v>
      </c>
      <c r="Q79" s="33">
        <f t="shared" si="16"/>
        <v>28.4480143151898</v>
      </c>
    </row>
    <row r="80" spans="2:21">
      <c r="B80" s="115"/>
      <c r="C80" s="116" t="s">
        <v>48</v>
      </c>
      <c r="D80" s="117">
        <v>48</v>
      </c>
      <c r="E80" s="118">
        <v>53.6</v>
      </c>
      <c r="F80" s="117">
        <v>48</v>
      </c>
      <c r="G80" s="43">
        <v>2.4</v>
      </c>
      <c r="H80" s="26">
        <f t="shared" si="10"/>
        <v>56</v>
      </c>
      <c r="I80" s="28">
        <f t="shared" si="11"/>
        <v>1.02251355743422</v>
      </c>
      <c r="J80" s="29">
        <f t="shared" si="12"/>
        <v>13.4317380904559</v>
      </c>
      <c r="K80" s="119"/>
      <c r="L80" s="119"/>
      <c r="M80" s="120"/>
      <c r="N80" s="31">
        <f t="shared" si="13"/>
        <v>67.0317380904559</v>
      </c>
      <c r="O80" s="36">
        <f t="shared" si="14"/>
        <v>69.4317380904559</v>
      </c>
      <c r="P80" s="37">
        <f t="shared" si="15"/>
        <v>69.4317380904559</v>
      </c>
      <c r="Q80" s="33">
        <f t="shared" si="16"/>
        <v>24.2110760129275</v>
      </c>
    </row>
    <row r="81" spans="2:23">
      <c r="B81" s="115"/>
      <c r="C81" s="124" t="s">
        <v>48</v>
      </c>
      <c r="D81" s="117">
        <v>49</v>
      </c>
      <c r="E81" s="118">
        <v>56.9</v>
      </c>
      <c r="F81" s="117">
        <v>49</v>
      </c>
      <c r="G81" s="43">
        <v>2.4</v>
      </c>
      <c r="H81" s="26">
        <f t="shared" si="10"/>
        <v>59.3</v>
      </c>
      <c r="I81" s="28">
        <f t="shared" si="11"/>
        <v>1.08276882064017</v>
      </c>
      <c r="J81" s="29">
        <f t="shared" si="12"/>
        <v>14.2232512279292</v>
      </c>
      <c r="K81" s="119"/>
      <c r="L81" s="119"/>
      <c r="M81" s="120"/>
      <c r="N81" s="31">
        <f t="shared" si="13"/>
        <v>71.1232512279292</v>
      </c>
      <c r="O81" s="36">
        <f t="shared" si="14"/>
        <v>73.5232512279292</v>
      </c>
      <c r="P81" s="37">
        <f t="shared" si="15"/>
        <v>73.5232512279292</v>
      </c>
      <c r="Q81" s="33">
        <f t="shared" si="16"/>
        <v>25.6378001351179</v>
      </c>
    </row>
    <row r="82" spans="2:23">
      <c r="B82" s="115"/>
      <c r="C82" s="116" t="s">
        <v>48</v>
      </c>
      <c r="D82" s="117">
        <v>50</v>
      </c>
      <c r="E82" s="118">
        <v>31.3</v>
      </c>
      <c r="F82" s="117">
        <v>50</v>
      </c>
      <c r="G82" s="43">
        <v>1.9</v>
      </c>
      <c r="H82" s="26">
        <f t="shared" si="10"/>
        <v>33.2</v>
      </c>
      <c r="I82" s="28">
        <f t="shared" si="11"/>
        <v>0.606204466193146</v>
      </c>
      <c r="J82" s="29">
        <f t="shared" si="12"/>
        <v>7.96310186791316</v>
      </c>
      <c r="K82" s="119"/>
      <c r="L82" s="119"/>
      <c r="M82" s="120"/>
      <c r="N82" s="31">
        <f t="shared" si="13"/>
        <v>39.2631018679132</v>
      </c>
      <c r="O82" s="36">
        <f t="shared" si="14"/>
        <v>41.1631018679132</v>
      </c>
      <c r="P82" s="37">
        <f t="shared" si="15"/>
        <v>41.1631018679132</v>
      </c>
      <c r="Q82" s="33">
        <f t="shared" si="16"/>
        <v>14.3537093505213</v>
      </c>
    </row>
    <row r="83" spans="2:23">
      <c r="B83" s="115"/>
      <c r="C83" s="116" t="s">
        <v>48</v>
      </c>
      <c r="D83" s="117">
        <v>51</v>
      </c>
      <c r="E83" s="118">
        <v>31.5</v>
      </c>
      <c r="F83" s="117">
        <v>51</v>
      </c>
      <c r="G83" s="43">
        <v>1.7</v>
      </c>
      <c r="H83" s="26">
        <f t="shared" si="10"/>
        <v>33.2</v>
      </c>
      <c r="I83" s="28">
        <f t="shared" si="11"/>
        <v>0.606204466193146</v>
      </c>
      <c r="J83" s="29">
        <f t="shared" si="12"/>
        <v>7.96310186791316</v>
      </c>
      <c r="K83" s="119"/>
      <c r="L83" s="119"/>
      <c r="M83" s="120"/>
      <c r="N83" s="31">
        <f t="shared" si="13"/>
        <v>39.4631018679132</v>
      </c>
      <c r="O83" s="36">
        <f t="shared" si="14"/>
        <v>41.1631018679132</v>
      </c>
      <c r="P83" s="37">
        <f t="shared" si="15"/>
        <v>41.1631018679132</v>
      </c>
      <c r="Q83" s="33">
        <f t="shared" si="16"/>
        <v>14.3537093505213</v>
      </c>
    </row>
    <row r="84" spans="2:23">
      <c r="B84" s="115"/>
      <c r="C84" s="116" t="s">
        <v>48</v>
      </c>
      <c r="D84" s="117">
        <v>52</v>
      </c>
      <c r="E84" s="118">
        <v>31.5</v>
      </c>
      <c r="F84" s="117">
        <v>52</v>
      </c>
      <c r="G84" s="43">
        <v>2.4</v>
      </c>
      <c r="H84" s="26">
        <f t="shared" si="10"/>
        <v>33.9</v>
      </c>
      <c r="I84" s="28">
        <f t="shared" si="11"/>
        <v>0.618985885661073</v>
      </c>
      <c r="J84" s="29">
        <f t="shared" si="12"/>
        <v>8.13099859404386</v>
      </c>
      <c r="K84" s="119"/>
      <c r="L84" s="119"/>
      <c r="M84" s="120"/>
      <c r="N84" s="31">
        <f t="shared" si="13"/>
        <v>39.6309985940439</v>
      </c>
      <c r="O84" s="36">
        <f t="shared" si="14"/>
        <v>42.0309985940439</v>
      </c>
      <c r="P84" s="37">
        <f t="shared" si="15"/>
        <v>42.0309985940439</v>
      </c>
      <c r="Q84" s="33">
        <f t="shared" si="16"/>
        <v>14.6563478006829</v>
      </c>
    </row>
    <row r="85" spans="2:23">
      <c r="B85" s="115"/>
      <c r="C85" s="124" t="s">
        <v>49</v>
      </c>
      <c r="D85" s="117">
        <v>53</v>
      </c>
      <c r="E85" s="125">
        <v>31.5</v>
      </c>
      <c r="F85" s="117">
        <v>53</v>
      </c>
      <c r="G85" s="43">
        <v>2.4</v>
      </c>
      <c r="H85" s="26">
        <f t="shared" si="10"/>
        <v>33.9</v>
      </c>
      <c r="I85" s="28">
        <f t="shared" si="11"/>
        <v>0.618985885661073</v>
      </c>
      <c r="J85" s="29">
        <f t="shared" si="12"/>
        <v>8.13099859404386</v>
      </c>
      <c r="K85" s="119"/>
      <c r="L85" s="119"/>
      <c r="M85" s="120"/>
      <c r="N85" s="31">
        <f t="shared" si="13"/>
        <v>39.6309985940439</v>
      </c>
      <c r="O85" s="36">
        <f t="shared" si="14"/>
        <v>42.0309985940439</v>
      </c>
      <c r="P85" s="37">
        <f t="shared" si="15"/>
        <v>42.0309985940439</v>
      </c>
      <c r="Q85" s="33">
        <f t="shared" si="16"/>
        <v>14.6563478006829</v>
      </c>
    </row>
    <row r="86" ht="15.75" spans="2:23">
      <c r="B86" s="126"/>
      <c r="C86" s="127" t="s">
        <v>48</v>
      </c>
      <c r="D86" s="108">
        <v>54</v>
      </c>
      <c r="E86" s="99">
        <v>51.8</v>
      </c>
      <c r="F86" s="108">
        <v>54</v>
      </c>
      <c r="G86" s="62">
        <v>2.4</v>
      </c>
      <c r="H86" s="63">
        <f t="shared" si="10"/>
        <v>54.2</v>
      </c>
      <c r="I86" s="64">
        <f t="shared" si="11"/>
        <v>0.989647050230979</v>
      </c>
      <c r="J86" s="65">
        <f t="shared" si="12"/>
        <v>13.0000036518341</v>
      </c>
      <c r="K86" s="128"/>
      <c r="L86" s="128"/>
      <c r="M86" s="128"/>
      <c r="N86" s="68">
        <f t="shared" si="13"/>
        <v>64.8000036518341</v>
      </c>
      <c r="O86" s="69">
        <f t="shared" si="14"/>
        <v>67.2000036518341</v>
      </c>
      <c r="P86" s="70">
        <f t="shared" si="15"/>
        <v>67.2000036518341</v>
      </c>
      <c r="Q86" s="71">
        <f t="shared" si="16"/>
        <v>23.4328628553691</v>
      </c>
    </row>
    <row r="87" spans="2:23">
      <c r="B87" s="129" t="s">
        <v>50</v>
      </c>
      <c r="C87" s="130" t="s">
        <v>28</v>
      </c>
      <c r="D87" s="76">
        <v>55</v>
      </c>
      <c r="E87" s="77">
        <v>44.9</v>
      </c>
      <c r="F87" s="76">
        <v>55</v>
      </c>
      <c r="G87" s="79">
        <v>2.3</v>
      </c>
      <c r="H87" s="80">
        <f t="shared" si="10"/>
        <v>47.2</v>
      </c>
      <c r="I87" s="81">
        <f t="shared" si="11"/>
        <v>0.861832855551701</v>
      </c>
      <c r="J87" s="82">
        <f t="shared" si="12"/>
        <v>11.3210363905271</v>
      </c>
      <c r="K87" s="131"/>
      <c r="L87" s="131"/>
      <c r="M87" s="131"/>
      <c r="N87" s="85">
        <f t="shared" si="13"/>
        <v>56.2210363905271</v>
      </c>
      <c r="O87" s="86">
        <f t="shared" si="14"/>
        <v>58.5210363905271</v>
      </c>
      <c r="P87" s="132">
        <f t="shared" si="15"/>
        <v>58.5210363905271</v>
      </c>
      <c r="Q87" s="133">
        <f t="shared" si="16"/>
        <v>20.4064783537532</v>
      </c>
      <c r="R87" s="21"/>
      <c r="S87" s="21"/>
      <c r="T87" s="21"/>
      <c r="U87" s="21"/>
      <c r="V87" s="21"/>
      <c r="W87" s="21"/>
    </row>
    <row r="88" spans="2:23">
      <c r="B88" s="134"/>
      <c r="C88" s="96" t="s">
        <v>28</v>
      </c>
      <c r="D88" s="24">
        <v>56</v>
      </c>
      <c r="E88" s="118">
        <v>41</v>
      </c>
      <c r="F88" s="24">
        <v>56</v>
      </c>
      <c r="G88" s="43">
        <v>2.1</v>
      </c>
      <c r="H88" s="26">
        <f t="shared" si="10"/>
        <v>43.1</v>
      </c>
      <c r="I88" s="28">
        <f t="shared" si="11"/>
        <v>0.786970255810981</v>
      </c>
      <c r="J88" s="29">
        <f t="shared" si="12"/>
        <v>10.337641280333</v>
      </c>
      <c r="K88" s="30"/>
      <c r="L88" s="30"/>
      <c r="M88" s="31"/>
      <c r="N88" s="31">
        <f t="shared" si="13"/>
        <v>51.337641280333</v>
      </c>
      <c r="O88" s="36">
        <f t="shared" si="14"/>
        <v>53.4376412803331</v>
      </c>
      <c r="P88" s="135">
        <f t="shared" si="15"/>
        <v>53.4376412803331</v>
      </c>
      <c r="Q88" s="136">
        <f t="shared" si="16"/>
        <v>18.6338817170924</v>
      </c>
      <c r="R88" s="21"/>
      <c r="S88" s="21"/>
      <c r="T88" s="21"/>
      <c r="U88" s="21"/>
      <c r="V88" s="21"/>
      <c r="W88" s="21"/>
    </row>
    <row r="89" spans="2:23">
      <c r="B89" s="134"/>
      <c r="C89" s="94" t="s">
        <v>48</v>
      </c>
      <c r="D89" s="24">
        <v>57</v>
      </c>
      <c r="E89" s="118">
        <v>65.2</v>
      </c>
      <c r="F89" s="24">
        <v>57</v>
      </c>
      <c r="G89" s="43">
        <v>2.5</v>
      </c>
      <c r="H89" s="26">
        <f t="shared" si="10"/>
        <v>67.7</v>
      </c>
      <c r="I89" s="28">
        <f t="shared" si="11"/>
        <v>1.2361458542553</v>
      </c>
      <c r="J89" s="29">
        <f t="shared" si="12"/>
        <v>16.2380119414976</v>
      </c>
      <c r="K89" s="30"/>
      <c r="L89" s="30"/>
      <c r="M89" s="31"/>
      <c r="N89" s="31">
        <f t="shared" si="13"/>
        <v>81.4380119414976</v>
      </c>
      <c r="O89" s="36">
        <f t="shared" si="14"/>
        <v>83.9380119414976</v>
      </c>
      <c r="P89" s="135">
        <f t="shared" si="15"/>
        <v>83.9380119414976</v>
      </c>
      <c r="Q89" s="136">
        <f t="shared" si="16"/>
        <v>29.269461537057</v>
      </c>
      <c r="R89" s="21"/>
      <c r="S89" s="21"/>
      <c r="T89" s="21"/>
      <c r="U89" s="21"/>
      <c r="V89" s="21"/>
      <c r="W89" s="21"/>
    </row>
    <row r="90" spans="2:23">
      <c r="B90" s="134"/>
      <c r="C90" s="94" t="s">
        <v>48</v>
      </c>
      <c r="D90" s="24">
        <v>58</v>
      </c>
      <c r="E90" s="118">
        <v>66.7</v>
      </c>
      <c r="F90" s="24">
        <v>58</v>
      </c>
      <c r="G90" s="43">
        <v>2.3</v>
      </c>
      <c r="H90" s="26">
        <f t="shared" si="10"/>
        <v>69</v>
      </c>
      <c r="I90" s="28">
        <f t="shared" si="11"/>
        <v>1.25988277612431</v>
      </c>
      <c r="J90" s="29">
        <f t="shared" si="12"/>
        <v>16.5498201471689</v>
      </c>
      <c r="K90" s="30"/>
      <c r="L90" s="30"/>
      <c r="M90" s="31"/>
      <c r="N90" s="31">
        <f t="shared" si="13"/>
        <v>83.2498201471689</v>
      </c>
      <c r="O90" s="36">
        <f t="shared" si="14"/>
        <v>85.5498201471689</v>
      </c>
      <c r="P90" s="135">
        <f t="shared" si="15"/>
        <v>85.5498201471689</v>
      </c>
      <c r="Q90" s="136">
        <f t="shared" si="16"/>
        <v>29.8315043730714</v>
      </c>
      <c r="R90" s="21"/>
      <c r="S90" s="21"/>
      <c r="T90" s="21"/>
      <c r="U90" s="21"/>
      <c r="V90" s="21"/>
      <c r="W90" s="21"/>
    </row>
    <row r="91" spans="2:23">
      <c r="B91" s="134"/>
      <c r="C91" s="94" t="s">
        <v>48</v>
      </c>
      <c r="D91" s="24">
        <v>59</v>
      </c>
      <c r="E91" s="118">
        <v>42.5</v>
      </c>
      <c r="F91" s="24">
        <v>59</v>
      </c>
      <c r="G91" s="43">
        <v>2.5</v>
      </c>
      <c r="H91" s="26">
        <f t="shared" si="10"/>
        <v>45</v>
      </c>
      <c r="I91" s="28">
        <f t="shared" si="11"/>
        <v>0.821662680081071</v>
      </c>
      <c r="J91" s="29">
        <f t="shared" si="12"/>
        <v>10.7933609655449</v>
      </c>
      <c r="K91" s="30"/>
      <c r="L91" s="30"/>
      <c r="M91" s="31"/>
      <c r="N91" s="31">
        <f t="shared" si="13"/>
        <v>53.2933609655449</v>
      </c>
      <c r="O91" s="36">
        <f t="shared" si="14"/>
        <v>55.7933609655449</v>
      </c>
      <c r="P91" s="135">
        <f t="shared" si="15"/>
        <v>55.7933609655449</v>
      </c>
      <c r="Q91" s="136">
        <f t="shared" si="16"/>
        <v>19.4553289389596</v>
      </c>
      <c r="R91" s="21"/>
      <c r="S91" s="21"/>
      <c r="T91" s="21"/>
      <c r="U91" s="21"/>
      <c r="V91" s="21"/>
      <c r="W91" s="21"/>
    </row>
    <row r="92" spans="2:23">
      <c r="B92" s="134"/>
      <c r="C92" s="96" t="s">
        <v>48</v>
      </c>
      <c r="D92" s="24">
        <v>60</v>
      </c>
      <c r="E92" s="118">
        <v>32.5</v>
      </c>
      <c r="F92" s="24">
        <v>60</v>
      </c>
      <c r="G92" s="43">
        <v>2.5</v>
      </c>
      <c r="H92" s="26">
        <f t="shared" si="10"/>
        <v>35</v>
      </c>
      <c r="I92" s="28">
        <f t="shared" si="11"/>
        <v>0.639070973396388</v>
      </c>
      <c r="J92" s="29">
        <f t="shared" si="12"/>
        <v>8.39483630653496</v>
      </c>
      <c r="K92" s="30"/>
      <c r="L92" s="30"/>
      <c r="M92" s="31"/>
      <c r="N92" s="31">
        <f t="shared" si="13"/>
        <v>40.894836306535</v>
      </c>
      <c r="O92" s="36">
        <f t="shared" si="14"/>
        <v>43.394836306535</v>
      </c>
      <c r="P92" s="135">
        <f t="shared" si="15"/>
        <v>43.394836306535</v>
      </c>
      <c r="Q92" s="136">
        <f t="shared" si="16"/>
        <v>15.1319225080797</v>
      </c>
      <c r="R92" s="21"/>
      <c r="S92" s="21"/>
      <c r="T92" s="21"/>
      <c r="U92" s="21"/>
      <c r="V92" s="21"/>
      <c r="W92" s="21"/>
    </row>
    <row r="93" spans="2:23">
      <c r="B93" s="134"/>
      <c r="C93" s="94" t="s">
        <v>48</v>
      </c>
      <c r="D93" s="24">
        <v>61</v>
      </c>
      <c r="E93" s="118">
        <v>31.2</v>
      </c>
      <c r="F93" s="24">
        <v>61</v>
      </c>
      <c r="G93" s="43">
        <v>2.6</v>
      </c>
      <c r="H93" s="26">
        <f t="shared" si="10"/>
        <v>33.8</v>
      </c>
      <c r="I93" s="28">
        <f t="shared" si="11"/>
        <v>0.617159968594226</v>
      </c>
      <c r="J93" s="29">
        <f t="shared" si="12"/>
        <v>8.10701334745376</v>
      </c>
      <c r="K93" s="30"/>
      <c r="L93" s="30"/>
      <c r="M93" s="31"/>
      <c r="N93" s="31">
        <f t="shared" si="13"/>
        <v>39.3070133474538</v>
      </c>
      <c r="O93" s="36">
        <f t="shared" si="14"/>
        <v>41.9070133474538</v>
      </c>
      <c r="P93" s="135">
        <f t="shared" si="15"/>
        <v>41.9070133474538</v>
      </c>
      <c r="Q93" s="136">
        <f t="shared" si="16"/>
        <v>14.6131137363741</v>
      </c>
      <c r="R93" s="21"/>
      <c r="S93" s="21"/>
      <c r="T93" s="21"/>
      <c r="U93" s="21"/>
      <c r="V93" s="21"/>
      <c r="W93" s="21"/>
    </row>
    <row r="94" spans="2:23">
      <c r="B94" s="134"/>
      <c r="C94" s="94" t="s">
        <v>48</v>
      </c>
      <c r="D94" s="24">
        <v>62</v>
      </c>
      <c r="E94" s="118">
        <v>32.2</v>
      </c>
      <c r="F94" s="24">
        <v>62</v>
      </c>
      <c r="G94" s="43">
        <v>2.6</v>
      </c>
      <c r="H94" s="26">
        <f t="shared" si="10"/>
        <v>34.8</v>
      </c>
      <c r="I94" s="28">
        <f t="shared" si="11"/>
        <v>0.635419139262695</v>
      </c>
      <c r="J94" s="29">
        <f t="shared" si="12"/>
        <v>8.34686581335476</v>
      </c>
      <c r="K94" s="30"/>
      <c r="L94" s="30"/>
      <c r="M94" s="31"/>
      <c r="N94" s="31">
        <f t="shared" si="13"/>
        <v>40.5468658133548</v>
      </c>
      <c r="O94" s="36">
        <f t="shared" si="14"/>
        <v>43.1468658133548</v>
      </c>
      <c r="P94" s="135">
        <f t="shared" si="15"/>
        <v>43.1468658133548</v>
      </c>
      <c r="Q94" s="136">
        <f t="shared" si="16"/>
        <v>15.0454543794621</v>
      </c>
      <c r="R94" s="21"/>
      <c r="S94" s="21"/>
      <c r="T94" s="21"/>
      <c r="U94" s="21"/>
      <c r="V94" s="21"/>
      <c r="W94" s="21"/>
    </row>
    <row r="95" spans="2:23">
      <c r="B95" s="134"/>
      <c r="C95" s="94" t="s">
        <v>48</v>
      </c>
      <c r="D95" s="24">
        <v>63</v>
      </c>
      <c r="E95" s="118">
        <v>48.3</v>
      </c>
      <c r="F95" s="24">
        <v>63</v>
      </c>
      <c r="G95" s="43">
        <v>1.6</v>
      </c>
      <c r="H95" s="26">
        <f t="shared" ref="H95:H135" si="17">E95+G95</f>
        <v>49.9</v>
      </c>
      <c r="I95" s="28">
        <f t="shared" si="11"/>
        <v>0.911132616356565</v>
      </c>
      <c r="J95" s="29">
        <f t="shared" si="12"/>
        <v>11.9686380484598</v>
      </c>
      <c r="K95" s="30"/>
      <c r="L95" s="30"/>
      <c r="M95" s="31"/>
      <c r="N95" s="31">
        <f t="shared" si="13"/>
        <v>60.2686380484598</v>
      </c>
      <c r="O95" s="36">
        <f t="shared" si="14"/>
        <v>61.8686380484598</v>
      </c>
      <c r="P95" s="135">
        <f t="shared" si="15"/>
        <v>61.8686380484598</v>
      </c>
      <c r="Q95" s="136">
        <f t="shared" si="16"/>
        <v>21.5737980900907</v>
      </c>
      <c r="R95" s="21"/>
      <c r="S95" s="21"/>
      <c r="T95" s="21"/>
      <c r="U95" s="21"/>
      <c r="V95" s="21"/>
      <c r="W95" s="21"/>
    </row>
    <row r="96" spans="2:23">
      <c r="B96" s="134"/>
      <c r="C96" s="94" t="s">
        <v>49</v>
      </c>
      <c r="D96" s="24">
        <v>64</v>
      </c>
      <c r="E96" s="118">
        <v>31.5</v>
      </c>
      <c r="F96" s="24">
        <v>64</v>
      </c>
      <c r="G96" s="43">
        <v>1.6</v>
      </c>
      <c r="H96" s="26">
        <f t="shared" si="17"/>
        <v>33.1</v>
      </c>
      <c r="I96" s="28">
        <f t="shared" si="11"/>
        <v>0.604378549126299</v>
      </c>
      <c r="J96" s="29">
        <f t="shared" si="12"/>
        <v>7.93911662132306</v>
      </c>
      <c r="K96" s="30"/>
      <c r="L96" s="30"/>
      <c r="M96" s="31"/>
      <c r="N96" s="31">
        <f t="shared" si="13"/>
        <v>39.4391166213231</v>
      </c>
      <c r="O96" s="36">
        <f t="shared" si="14"/>
        <v>41.0391166213231</v>
      </c>
      <c r="P96" s="135">
        <f t="shared" si="15"/>
        <v>41.0391166213231</v>
      </c>
      <c r="Q96" s="136">
        <f t="shared" si="16"/>
        <v>14.3104752862125</v>
      </c>
      <c r="R96" s="137"/>
    </row>
    <row r="97" spans="2:17">
      <c r="B97" s="134"/>
      <c r="C97" s="101" t="s">
        <v>48</v>
      </c>
      <c r="D97" s="102">
        <v>65</v>
      </c>
      <c r="E97" s="90">
        <v>39.8</v>
      </c>
      <c r="F97" s="102">
        <v>65</v>
      </c>
      <c r="G97" s="92">
        <v>1.6</v>
      </c>
      <c r="H97" s="26">
        <f t="shared" si="17"/>
        <v>41.4</v>
      </c>
      <c r="I97" s="28">
        <f t="shared" si="11"/>
        <v>0.755929665674585</v>
      </c>
      <c r="J97" s="29">
        <f t="shared" si="12"/>
        <v>9.92989208830135</v>
      </c>
      <c r="K97" s="138"/>
      <c r="L97" s="138"/>
      <c r="M97" s="37"/>
      <c r="N97" s="31">
        <f t="shared" si="13"/>
        <v>49.7298920883013</v>
      </c>
      <c r="O97" s="36">
        <f t="shared" si="14"/>
        <v>51.3298920883013</v>
      </c>
      <c r="P97" s="135">
        <f t="shared" si="15"/>
        <v>51.3298920883013</v>
      </c>
      <c r="Q97" s="136">
        <f t="shared" si="16"/>
        <v>17.8989026238428</v>
      </c>
    </row>
    <row r="98" spans="2:17">
      <c r="B98" s="134"/>
      <c r="C98" s="101" t="s">
        <v>48</v>
      </c>
      <c r="D98" s="24">
        <v>66</v>
      </c>
      <c r="E98" s="90">
        <v>63.4</v>
      </c>
      <c r="F98" s="24">
        <v>66</v>
      </c>
      <c r="G98" s="92">
        <v>1.6</v>
      </c>
      <c r="H98" s="26">
        <f t="shared" si="17"/>
        <v>65</v>
      </c>
      <c r="I98" s="28">
        <f t="shared" si="11"/>
        <v>1.18684609345044</v>
      </c>
      <c r="J98" s="29">
        <f t="shared" si="12"/>
        <v>15.5904102835649</v>
      </c>
      <c r="K98" s="138"/>
      <c r="L98" s="138"/>
      <c r="M98" s="37"/>
      <c r="N98" s="31">
        <f t="shared" si="13"/>
        <v>78.9904102835649</v>
      </c>
      <c r="O98" s="36">
        <f t="shared" si="14"/>
        <v>80.5904102835649</v>
      </c>
      <c r="P98" s="135">
        <f t="shared" si="15"/>
        <v>80.5904102835649</v>
      </c>
      <c r="Q98" s="136">
        <f t="shared" si="16"/>
        <v>28.1021418007194</v>
      </c>
    </row>
    <row r="99" spans="2:17">
      <c r="B99" s="134"/>
      <c r="C99" s="139" t="s">
        <v>48</v>
      </c>
      <c r="D99" s="24">
        <v>67</v>
      </c>
      <c r="E99" s="90">
        <v>53.6</v>
      </c>
      <c r="F99" s="24">
        <v>67</v>
      </c>
      <c r="G99" s="92">
        <v>3</v>
      </c>
      <c r="H99" s="26">
        <f t="shared" si="17"/>
        <v>56.6</v>
      </c>
      <c r="I99" s="28">
        <f t="shared" si="11"/>
        <v>1.0334690598353</v>
      </c>
      <c r="J99" s="29">
        <f t="shared" si="12"/>
        <v>13.5756495699965</v>
      </c>
      <c r="K99" s="138"/>
      <c r="L99" s="138"/>
      <c r="M99" s="37"/>
      <c r="N99" s="31">
        <f t="shared" si="13"/>
        <v>67.1756495699965</v>
      </c>
      <c r="O99" s="36">
        <f t="shared" si="14"/>
        <v>70.1756495699965</v>
      </c>
      <c r="P99" s="135">
        <f t="shared" si="15"/>
        <v>70.1756495699965</v>
      </c>
      <c r="Q99" s="136">
        <f t="shared" si="16"/>
        <v>24.4704803987803</v>
      </c>
    </row>
    <row r="100" spans="2:17">
      <c r="B100" s="134"/>
      <c r="C100" s="101" t="s">
        <v>48</v>
      </c>
      <c r="D100" s="24">
        <v>68</v>
      </c>
      <c r="E100" s="90">
        <v>56.9</v>
      </c>
      <c r="F100" s="24">
        <v>68</v>
      </c>
      <c r="G100" s="92">
        <v>3</v>
      </c>
      <c r="H100" s="26">
        <f t="shared" si="17"/>
        <v>59.9</v>
      </c>
      <c r="I100" s="28">
        <f t="shared" si="11"/>
        <v>1.09372432304125</v>
      </c>
      <c r="J100" s="29">
        <f t="shared" si="12"/>
        <v>14.3671627074698</v>
      </c>
      <c r="K100" s="138"/>
      <c r="L100" s="138"/>
      <c r="M100" s="37"/>
      <c r="N100" s="31">
        <f t="shared" si="13"/>
        <v>71.2671627074698</v>
      </c>
      <c r="O100" s="36">
        <f t="shared" si="14"/>
        <v>74.2671627074698</v>
      </c>
      <c r="P100" s="135">
        <f t="shared" si="15"/>
        <v>74.2671627074698</v>
      </c>
      <c r="Q100" s="136">
        <f t="shared" si="16"/>
        <v>25.8972045209707</v>
      </c>
    </row>
    <row r="101" spans="2:17">
      <c r="B101" s="134"/>
      <c r="C101" s="101" t="s">
        <v>48</v>
      </c>
      <c r="D101" s="24">
        <v>69</v>
      </c>
      <c r="E101" s="90">
        <v>31.3</v>
      </c>
      <c r="F101" s="24">
        <v>69</v>
      </c>
      <c r="G101" s="92">
        <v>3.1</v>
      </c>
      <c r="H101" s="26">
        <f t="shared" si="17"/>
        <v>34.4</v>
      </c>
      <c r="I101" s="28">
        <f t="shared" si="11"/>
        <v>0.628115470995307</v>
      </c>
      <c r="J101" s="29">
        <f t="shared" si="12"/>
        <v>8.25092482699436</v>
      </c>
      <c r="K101" s="138"/>
      <c r="L101" s="138"/>
      <c r="M101" s="37"/>
      <c r="N101" s="31">
        <f t="shared" si="13"/>
        <v>39.5509248269944</v>
      </c>
      <c r="O101" s="36">
        <f t="shared" si="14"/>
        <v>42.6509248269944</v>
      </c>
      <c r="P101" s="135">
        <f t="shared" si="15"/>
        <v>42.6509248269944</v>
      </c>
      <c r="Q101" s="136">
        <f t="shared" si="16"/>
        <v>14.8725181222269</v>
      </c>
    </row>
    <row r="102" spans="2:17">
      <c r="B102" s="134"/>
      <c r="C102" s="139" t="s">
        <v>48</v>
      </c>
      <c r="D102" s="24">
        <v>70</v>
      </c>
      <c r="E102" s="90">
        <v>31.5</v>
      </c>
      <c r="F102" s="24">
        <v>70</v>
      </c>
      <c r="G102" s="92">
        <v>2.8</v>
      </c>
      <c r="H102" s="26">
        <f t="shared" si="17"/>
        <v>34.3</v>
      </c>
      <c r="I102" s="28">
        <f t="shared" si="11"/>
        <v>0.626289553928461</v>
      </c>
      <c r="J102" s="29">
        <f t="shared" si="12"/>
        <v>8.22693958040426</v>
      </c>
      <c r="K102" s="138"/>
      <c r="L102" s="138"/>
      <c r="M102" s="37"/>
      <c r="N102" s="31">
        <f t="shared" si="13"/>
        <v>39.7269395804043</v>
      </c>
      <c r="O102" s="36">
        <f t="shared" si="14"/>
        <v>42.5269395804043</v>
      </c>
      <c r="P102" s="135">
        <f t="shared" si="15"/>
        <v>42.5269395804043</v>
      </c>
      <c r="Q102" s="136">
        <f t="shared" si="16"/>
        <v>14.8292840579181</v>
      </c>
    </row>
    <row r="103" spans="2:17">
      <c r="B103" s="134"/>
      <c r="C103" s="101" t="s">
        <v>48</v>
      </c>
      <c r="D103" s="24">
        <v>71</v>
      </c>
      <c r="E103" s="90">
        <v>31.5</v>
      </c>
      <c r="F103" s="24">
        <v>71</v>
      </c>
      <c r="G103" s="92">
        <v>3.2</v>
      </c>
      <c r="H103" s="26">
        <f t="shared" si="17"/>
        <v>34.7</v>
      </c>
      <c r="I103" s="28">
        <f t="shared" si="11"/>
        <v>0.633593222195848</v>
      </c>
      <c r="J103" s="29">
        <f t="shared" si="12"/>
        <v>8.32288056676466</v>
      </c>
      <c r="K103" s="138"/>
      <c r="L103" s="138"/>
      <c r="M103" s="37"/>
      <c r="N103" s="31">
        <f t="shared" si="13"/>
        <v>39.8228805667647</v>
      </c>
      <c r="O103" s="36">
        <f t="shared" si="14"/>
        <v>43.0228805667647</v>
      </c>
      <c r="P103" s="135">
        <f t="shared" si="15"/>
        <v>43.0228805667647</v>
      </c>
      <c r="Q103" s="136">
        <f t="shared" si="16"/>
        <v>15.0022203151533</v>
      </c>
    </row>
    <row r="104" spans="2:17">
      <c r="B104" s="134"/>
      <c r="C104" s="101" t="s">
        <v>48</v>
      </c>
      <c r="D104" s="24">
        <v>72</v>
      </c>
      <c r="E104" s="90">
        <v>31.5</v>
      </c>
      <c r="F104" s="24">
        <v>72</v>
      </c>
      <c r="G104" s="92">
        <v>3.2</v>
      </c>
      <c r="H104" s="26">
        <f t="shared" si="17"/>
        <v>34.7</v>
      </c>
      <c r="I104" s="28">
        <f t="shared" si="11"/>
        <v>0.633593222195848</v>
      </c>
      <c r="J104" s="29">
        <f t="shared" si="12"/>
        <v>8.32288056676466</v>
      </c>
      <c r="K104" s="138"/>
      <c r="L104" s="138"/>
      <c r="M104" s="37"/>
      <c r="N104" s="31">
        <f t="shared" si="13"/>
        <v>39.8228805667647</v>
      </c>
      <c r="O104" s="36">
        <f t="shared" si="14"/>
        <v>43.0228805667647</v>
      </c>
      <c r="P104" s="135">
        <f t="shared" si="15"/>
        <v>43.0228805667647</v>
      </c>
      <c r="Q104" s="136">
        <f t="shared" si="16"/>
        <v>15.0022203151533</v>
      </c>
    </row>
    <row r="105" ht="15.75" spans="2:17">
      <c r="B105" s="140"/>
      <c r="C105" s="107" t="s">
        <v>48</v>
      </c>
      <c r="D105" s="60">
        <v>73</v>
      </c>
      <c r="E105" s="99">
        <v>51.8</v>
      </c>
      <c r="F105" s="60">
        <v>73</v>
      </c>
      <c r="G105" s="62">
        <v>3.2</v>
      </c>
      <c r="H105" s="63">
        <f t="shared" si="17"/>
        <v>55</v>
      </c>
      <c r="I105" s="64">
        <f t="shared" si="11"/>
        <v>1.00425438676575</v>
      </c>
      <c r="J105" s="65">
        <f t="shared" si="12"/>
        <v>13.1918856245549</v>
      </c>
      <c r="K105" s="141"/>
      <c r="L105" s="141"/>
      <c r="M105" s="68"/>
      <c r="N105" s="68">
        <f t="shared" si="13"/>
        <v>64.9918856245549</v>
      </c>
      <c r="O105" s="69">
        <f t="shared" si="14"/>
        <v>68.1918856245549</v>
      </c>
      <c r="P105" s="142">
        <f t="shared" si="15"/>
        <v>68.1918856245549</v>
      </c>
      <c r="Q105" s="143">
        <f t="shared" si="16"/>
        <v>23.7787353698395</v>
      </c>
    </row>
    <row r="106" spans="2:17">
      <c r="B106" s="129" t="s">
        <v>51</v>
      </c>
      <c r="C106" s="130" t="s">
        <v>28</v>
      </c>
      <c r="D106" s="76">
        <v>74</v>
      </c>
      <c r="E106" s="77">
        <v>44.9</v>
      </c>
      <c r="F106" s="76">
        <v>74</v>
      </c>
      <c r="G106" s="79">
        <v>3.1</v>
      </c>
      <c r="H106" s="80">
        <f t="shared" si="17"/>
        <v>48</v>
      </c>
      <c r="I106" s="81">
        <f t="shared" si="11"/>
        <v>0.876440192086475</v>
      </c>
      <c r="J106" s="82">
        <f t="shared" si="12"/>
        <v>11.5129183632479</v>
      </c>
      <c r="K106" s="131"/>
      <c r="L106" s="131"/>
      <c r="M106" s="85"/>
      <c r="N106" s="85">
        <f t="shared" si="13"/>
        <v>56.4129183632479</v>
      </c>
      <c r="O106" s="86">
        <f t="shared" si="14"/>
        <v>59.5129183632479</v>
      </c>
      <c r="P106" s="85">
        <f t="shared" si="15"/>
        <v>59.5129183632479</v>
      </c>
      <c r="Q106" s="87">
        <f t="shared" si="16"/>
        <v>20.7523508682236</v>
      </c>
    </row>
    <row r="107" spans="2:17">
      <c r="B107" s="134"/>
      <c r="C107" s="94" t="s">
        <v>28</v>
      </c>
      <c r="D107" s="24">
        <v>75</v>
      </c>
      <c r="E107" s="90">
        <v>41</v>
      </c>
      <c r="F107" s="24">
        <v>75</v>
      </c>
      <c r="G107" s="92">
        <v>3.1</v>
      </c>
      <c r="H107" s="26">
        <f t="shared" si="17"/>
        <v>44.1</v>
      </c>
      <c r="I107" s="28">
        <f t="shared" si="11"/>
        <v>0.805229426479449</v>
      </c>
      <c r="J107" s="29">
        <f t="shared" si="12"/>
        <v>10.577493746234</v>
      </c>
      <c r="K107" s="138"/>
      <c r="L107" s="138"/>
      <c r="M107" s="37"/>
      <c r="N107" s="31">
        <f t="shared" si="13"/>
        <v>51.577493746234</v>
      </c>
      <c r="O107" s="36">
        <f t="shared" si="14"/>
        <v>54.677493746234</v>
      </c>
      <c r="P107" s="37">
        <f t="shared" si="15"/>
        <v>54.677493746234</v>
      </c>
      <c r="Q107" s="33">
        <f t="shared" si="16"/>
        <v>19.0662223601804</v>
      </c>
    </row>
    <row r="108" spans="2:17">
      <c r="B108" s="134"/>
      <c r="C108" s="96" t="s">
        <v>48</v>
      </c>
      <c r="D108" s="24">
        <v>76</v>
      </c>
      <c r="E108" s="90">
        <v>65.2</v>
      </c>
      <c r="F108" s="24">
        <v>76</v>
      </c>
      <c r="G108" s="92">
        <v>3.1</v>
      </c>
      <c r="H108" s="26">
        <f t="shared" si="17"/>
        <v>68.3</v>
      </c>
      <c r="I108" s="28">
        <f t="shared" si="11"/>
        <v>1.24710135665638</v>
      </c>
      <c r="J108" s="29">
        <f t="shared" si="12"/>
        <v>16.3819234210382</v>
      </c>
      <c r="K108" s="138"/>
      <c r="L108" s="138"/>
      <c r="M108" s="37"/>
      <c r="N108" s="31">
        <f t="shared" si="13"/>
        <v>81.5819234210382</v>
      </c>
      <c r="O108" s="36">
        <f t="shared" si="14"/>
        <v>84.6819234210382</v>
      </c>
      <c r="P108" s="37">
        <f t="shared" si="15"/>
        <v>84.6819234210382</v>
      </c>
      <c r="Q108" s="33">
        <f t="shared" si="16"/>
        <v>29.5288659229098</v>
      </c>
    </row>
    <row r="109" spans="2:17">
      <c r="B109" s="134"/>
      <c r="C109" s="94" t="s">
        <v>48</v>
      </c>
      <c r="D109" s="24">
        <v>77</v>
      </c>
      <c r="E109" s="90">
        <v>66.7</v>
      </c>
      <c r="F109" s="24">
        <v>77</v>
      </c>
      <c r="G109" s="92">
        <v>3</v>
      </c>
      <c r="H109" s="26">
        <f t="shared" si="17"/>
        <v>69.7</v>
      </c>
      <c r="I109" s="28">
        <f t="shared" si="11"/>
        <v>1.27266419559224</v>
      </c>
      <c r="J109" s="29">
        <f t="shared" si="12"/>
        <v>16.7177168732996</v>
      </c>
      <c r="K109" s="138"/>
      <c r="L109" s="138"/>
      <c r="M109" s="37"/>
      <c r="N109" s="31">
        <f t="shared" si="13"/>
        <v>83.4177168732996</v>
      </c>
      <c r="O109" s="36">
        <f t="shared" si="14"/>
        <v>86.4177168732996</v>
      </c>
      <c r="P109" s="37">
        <f t="shared" si="15"/>
        <v>86.4177168732996</v>
      </c>
      <c r="Q109" s="33">
        <f t="shared" si="16"/>
        <v>30.134142823233</v>
      </c>
    </row>
    <row r="110" spans="2:17">
      <c r="B110" s="134"/>
      <c r="C110" s="94" t="s">
        <v>48</v>
      </c>
      <c r="D110" s="24">
        <v>78</v>
      </c>
      <c r="E110" s="90">
        <v>42.5</v>
      </c>
      <c r="F110" s="24">
        <v>78</v>
      </c>
      <c r="G110" s="92">
        <v>2.9</v>
      </c>
      <c r="H110" s="26">
        <f t="shared" si="17"/>
        <v>45.4</v>
      </c>
      <c r="I110" s="28">
        <f t="shared" si="11"/>
        <v>0.828966348348458</v>
      </c>
      <c r="J110" s="29">
        <f t="shared" si="12"/>
        <v>10.8893019519053</v>
      </c>
      <c r="K110" s="138"/>
      <c r="L110" s="138"/>
      <c r="M110" s="37"/>
      <c r="N110" s="31">
        <f t="shared" si="13"/>
        <v>53.3893019519053</v>
      </c>
      <c r="O110" s="36">
        <f t="shared" si="14"/>
        <v>56.2893019519053</v>
      </c>
      <c r="P110" s="37">
        <f t="shared" si="15"/>
        <v>56.2893019519053</v>
      </c>
      <c r="Q110" s="33">
        <f t="shared" si="16"/>
        <v>19.6282651961948</v>
      </c>
    </row>
    <row r="111" spans="2:17">
      <c r="B111" s="134"/>
      <c r="C111" s="94" t="s">
        <v>48</v>
      </c>
      <c r="D111" s="24">
        <v>79</v>
      </c>
      <c r="E111" s="90">
        <v>32.5</v>
      </c>
      <c r="F111" s="24">
        <v>79</v>
      </c>
      <c r="G111" s="92">
        <v>3</v>
      </c>
      <c r="H111" s="26">
        <f t="shared" si="17"/>
        <v>35.5</v>
      </c>
      <c r="I111" s="28">
        <f t="shared" si="11"/>
        <v>0.648200558730622</v>
      </c>
      <c r="J111" s="29">
        <f t="shared" si="12"/>
        <v>8.51476253948546</v>
      </c>
      <c r="K111" s="138"/>
      <c r="L111" s="138"/>
      <c r="M111" s="37"/>
      <c r="N111" s="31">
        <f t="shared" si="13"/>
        <v>41.0147625394855</v>
      </c>
      <c r="O111" s="36">
        <f t="shared" si="14"/>
        <v>44.0147625394855</v>
      </c>
      <c r="P111" s="37">
        <f t="shared" si="15"/>
        <v>44.0147625394855</v>
      </c>
      <c r="Q111" s="33">
        <f t="shared" si="16"/>
        <v>15.3480928296237</v>
      </c>
    </row>
    <row r="112" spans="2:17">
      <c r="B112" s="134"/>
      <c r="C112" s="94" t="s">
        <v>48</v>
      </c>
      <c r="D112" s="24">
        <v>80</v>
      </c>
      <c r="E112" s="90">
        <v>31.2</v>
      </c>
      <c r="F112" s="24">
        <v>80</v>
      </c>
      <c r="G112" s="92">
        <v>3.2</v>
      </c>
      <c r="H112" s="26">
        <f t="shared" si="17"/>
        <v>34.4</v>
      </c>
      <c r="I112" s="28">
        <f t="shared" si="11"/>
        <v>0.628115470995307</v>
      </c>
      <c r="J112" s="29">
        <f t="shared" si="12"/>
        <v>8.25092482699436</v>
      </c>
      <c r="K112" s="138"/>
      <c r="L112" s="138"/>
      <c r="M112" s="37"/>
      <c r="N112" s="31">
        <f t="shared" si="13"/>
        <v>39.4509248269944</v>
      </c>
      <c r="O112" s="36">
        <f t="shared" si="14"/>
        <v>42.6509248269944</v>
      </c>
      <c r="P112" s="37">
        <f t="shared" si="15"/>
        <v>42.6509248269944</v>
      </c>
      <c r="Q112" s="33">
        <f t="shared" si="16"/>
        <v>14.8725181222269</v>
      </c>
    </row>
    <row r="113" spans="2:17">
      <c r="B113" s="134"/>
      <c r="C113" s="94" t="s">
        <v>48</v>
      </c>
      <c r="D113" s="24">
        <v>81</v>
      </c>
      <c r="E113" s="90">
        <v>32.2</v>
      </c>
      <c r="F113" s="24">
        <v>81</v>
      </c>
      <c r="G113" s="92">
        <v>3.2</v>
      </c>
      <c r="H113" s="26">
        <f t="shared" si="17"/>
        <v>35.4</v>
      </c>
      <c r="I113" s="28">
        <f t="shared" si="11"/>
        <v>0.646374641663776</v>
      </c>
      <c r="J113" s="29">
        <f t="shared" si="12"/>
        <v>8.49077729289536</v>
      </c>
      <c r="K113" s="138"/>
      <c r="L113" s="138"/>
      <c r="M113" s="37"/>
      <c r="N113" s="31">
        <f t="shared" si="13"/>
        <v>40.6907772928954</v>
      </c>
      <c r="O113" s="36">
        <f t="shared" si="14"/>
        <v>43.8907772928954</v>
      </c>
      <c r="P113" s="37">
        <f t="shared" si="15"/>
        <v>43.8907772928954</v>
      </c>
      <c r="Q113" s="33">
        <f t="shared" si="16"/>
        <v>15.3048587653149</v>
      </c>
    </row>
    <row r="114" spans="2:17">
      <c r="B114" s="134"/>
      <c r="C114" s="94" t="s">
        <v>48</v>
      </c>
      <c r="D114" s="24">
        <v>82</v>
      </c>
      <c r="E114" s="90">
        <v>48.3</v>
      </c>
      <c r="F114" s="24">
        <v>82</v>
      </c>
      <c r="G114" s="92">
        <v>3.2</v>
      </c>
      <c r="H114" s="26">
        <f t="shared" si="17"/>
        <v>51.5</v>
      </c>
      <c r="I114" s="28">
        <f t="shared" si="11"/>
        <v>0.940347289426114</v>
      </c>
      <c r="J114" s="29">
        <f t="shared" si="12"/>
        <v>12.3524019939014</v>
      </c>
      <c r="K114" s="138"/>
      <c r="L114" s="138"/>
      <c r="M114" s="37"/>
      <c r="N114" s="31">
        <f t="shared" si="13"/>
        <v>60.6524019939014</v>
      </c>
      <c r="O114" s="36">
        <f t="shared" si="14"/>
        <v>63.8524019939014</v>
      </c>
      <c r="P114" s="37">
        <f t="shared" si="15"/>
        <v>63.8524019939014</v>
      </c>
      <c r="Q114" s="33">
        <f t="shared" si="16"/>
        <v>22.2655431190315</v>
      </c>
    </row>
    <row r="115" spans="2:17">
      <c r="B115" s="134"/>
      <c r="C115" s="94" t="s">
        <v>48</v>
      </c>
      <c r="D115" s="24">
        <v>83</v>
      </c>
      <c r="E115" s="90">
        <v>31.5</v>
      </c>
      <c r="F115" s="24">
        <v>83</v>
      </c>
      <c r="G115" s="92">
        <v>2.1</v>
      </c>
      <c r="H115" s="26">
        <f t="shared" si="17"/>
        <v>33.6</v>
      </c>
      <c r="I115" s="28">
        <f t="shared" si="11"/>
        <v>0.613508134460533</v>
      </c>
      <c r="J115" s="29">
        <f t="shared" si="12"/>
        <v>8.05904285427356</v>
      </c>
      <c r="K115" s="138"/>
      <c r="L115" s="138"/>
      <c r="M115" s="37"/>
      <c r="N115" s="31">
        <f t="shared" si="13"/>
        <v>39.5590428542736</v>
      </c>
      <c r="O115" s="36">
        <f t="shared" si="14"/>
        <v>41.6590428542736</v>
      </c>
      <c r="P115" s="37">
        <f t="shared" si="15"/>
        <v>41.6590428542736</v>
      </c>
      <c r="Q115" s="33">
        <f t="shared" si="16"/>
        <v>14.5266456077565</v>
      </c>
    </row>
    <row r="116" spans="2:17">
      <c r="B116" s="134"/>
      <c r="C116" s="94" t="s">
        <v>48</v>
      </c>
      <c r="D116" s="24">
        <v>84</v>
      </c>
      <c r="E116" s="90">
        <v>39.8</v>
      </c>
      <c r="F116" s="24">
        <v>84</v>
      </c>
      <c r="G116" s="92">
        <v>2.1</v>
      </c>
      <c r="H116" s="26">
        <f t="shared" si="17"/>
        <v>41.9</v>
      </c>
      <c r="I116" s="28">
        <f t="shared" si="11"/>
        <v>0.765059251008819</v>
      </c>
      <c r="J116" s="29">
        <f t="shared" si="12"/>
        <v>10.0498183212518</v>
      </c>
      <c r="K116" s="138"/>
      <c r="L116" s="138"/>
      <c r="M116" s="37"/>
      <c r="N116" s="31">
        <f t="shared" si="13"/>
        <v>49.8498183212518</v>
      </c>
      <c r="O116" s="36">
        <f t="shared" si="14"/>
        <v>51.9498183212518</v>
      </c>
      <c r="P116" s="37">
        <f t="shared" si="15"/>
        <v>51.9498183212518</v>
      </c>
      <c r="Q116" s="33">
        <f t="shared" si="16"/>
        <v>18.1150729453868</v>
      </c>
    </row>
    <row r="117" spans="2:17">
      <c r="B117" s="134"/>
      <c r="C117" s="94" t="s">
        <v>48</v>
      </c>
      <c r="D117" s="24">
        <v>85</v>
      </c>
      <c r="E117" s="90">
        <v>63.4</v>
      </c>
      <c r="F117" s="24">
        <v>85</v>
      </c>
      <c r="G117" s="92">
        <v>2</v>
      </c>
      <c r="H117" s="26">
        <f t="shared" si="17"/>
        <v>65.4</v>
      </c>
      <c r="I117" s="28">
        <f t="shared" si="11"/>
        <v>1.19414976171782</v>
      </c>
      <c r="J117" s="29">
        <f t="shared" si="12"/>
        <v>15.6863512699253</v>
      </c>
      <c r="K117" s="138"/>
      <c r="L117" s="138"/>
      <c r="M117" s="37"/>
      <c r="N117" s="31">
        <f t="shared" si="13"/>
        <v>79.0863512699253</v>
      </c>
      <c r="O117" s="36">
        <f t="shared" si="14"/>
        <v>81.0863512699253</v>
      </c>
      <c r="P117" s="37">
        <f t="shared" si="15"/>
        <v>81.0863512699253</v>
      </c>
      <c r="Q117" s="33">
        <f t="shared" si="16"/>
        <v>28.2750780579546</v>
      </c>
    </row>
    <row r="118" spans="2:17">
      <c r="B118" s="134"/>
      <c r="C118" s="94" t="s">
        <v>48</v>
      </c>
      <c r="D118" s="24">
        <v>86</v>
      </c>
      <c r="E118" s="90">
        <v>53.6</v>
      </c>
      <c r="F118" s="24">
        <v>86</v>
      </c>
      <c r="G118" s="92">
        <v>2.1</v>
      </c>
      <c r="H118" s="26">
        <f t="shared" si="17"/>
        <v>55.7</v>
      </c>
      <c r="I118" s="28">
        <f t="shared" si="11"/>
        <v>1.01703580623368</v>
      </c>
      <c r="J118" s="29">
        <f t="shared" si="12"/>
        <v>13.3597823506856</v>
      </c>
      <c r="K118" s="138"/>
      <c r="L118" s="138"/>
      <c r="M118" s="37"/>
      <c r="N118" s="31">
        <f t="shared" si="13"/>
        <v>66.9597823506856</v>
      </c>
      <c r="O118" s="36">
        <f t="shared" si="14"/>
        <v>69.0597823506856</v>
      </c>
      <c r="P118" s="37">
        <f t="shared" si="15"/>
        <v>69.0597823506856</v>
      </c>
      <c r="Q118" s="33">
        <f t="shared" si="16"/>
        <v>24.0813738200011</v>
      </c>
    </row>
    <row r="119" spans="2:17">
      <c r="B119" s="134"/>
      <c r="C119" s="94" t="s">
        <v>48</v>
      </c>
      <c r="D119" s="24">
        <v>87</v>
      </c>
      <c r="E119" s="90">
        <v>56.9</v>
      </c>
      <c r="F119" s="24">
        <v>87</v>
      </c>
      <c r="G119" s="92">
        <v>2.1</v>
      </c>
      <c r="H119" s="26">
        <f t="shared" si="17"/>
        <v>59</v>
      </c>
      <c r="I119" s="28">
        <f t="shared" si="11"/>
        <v>1.07729106943963</v>
      </c>
      <c r="J119" s="29">
        <f t="shared" si="12"/>
        <v>14.1512954881589</v>
      </c>
      <c r="K119" s="138"/>
      <c r="L119" s="138"/>
      <c r="M119" s="37"/>
      <c r="N119" s="31">
        <f t="shared" si="13"/>
        <v>71.0512954881589</v>
      </c>
      <c r="O119" s="36">
        <f t="shared" si="14"/>
        <v>73.1512954881589</v>
      </c>
      <c r="P119" s="37">
        <f t="shared" si="15"/>
        <v>73.1512954881589</v>
      </c>
      <c r="Q119" s="33">
        <f t="shared" si="16"/>
        <v>25.5080979421915</v>
      </c>
    </row>
    <row r="120" spans="2:17">
      <c r="B120" s="134"/>
      <c r="C120" s="94" t="s">
        <v>48</v>
      </c>
      <c r="D120" s="53">
        <v>88</v>
      </c>
      <c r="E120" s="90">
        <v>31.3</v>
      </c>
      <c r="F120" s="53">
        <v>88</v>
      </c>
      <c r="G120" s="92">
        <v>2.1</v>
      </c>
      <c r="H120" s="26">
        <f t="shared" si="17"/>
        <v>33.4</v>
      </c>
      <c r="I120" s="28">
        <f t="shared" si="11"/>
        <v>0.609856300326839</v>
      </c>
      <c r="J120" s="29">
        <f t="shared" si="12"/>
        <v>8.01107236109336</v>
      </c>
      <c r="K120" s="138"/>
      <c r="L120" s="138"/>
      <c r="M120" s="37"/>
      <c r="N120" s="31">
        <f t="shared" si="13"/>
        <v>39.3110723610934</v>
      </c>
      <c r="O120" s="36">
        <f t="shared" si="14"/>
        <v>41.4110723610934</v>
      </c>
      <c r="P120" s="37">
        <f t="shared" si="15"/>
        <v>41.4110723610934</v>
      </c>
      <c r="Q120" s="33">
        <f t="shared" si="16"/>
        <v>14.4401774791389</v>
      </c>
    </row>
    <row r="121" spans="2:17">
      <c r="B121" s="134"/>
      <c r="C121" s="94" t="s">
        <v>48</v>
      </c>
      <c r="D121" s="53">
        <v>89</v>
      </c>
      <c r="E121" s="90">
        <v>31.5</v>
      </c>
      <c r="F121" s="53">
        <v>89</v>
      </c>
      <c r="G121" s="92">
        <v>2.6</v>
      </c>
      <c r="H121" s="26">
        <f t="shared" si="17"/>
        <v>34.1</v>
      </c>
      <c r="I121" s="28">
        <f t="shared" si="11"/>
        <v>0.622637719794767</v>
      </c>
      <c r="J121" s="29">
        <f t="shared" si="12"/>
        <v>8.17896908722406</v>
      </c>
      <c r="K121" s="138"/>
      <c r="L121" s="138"/>
      <c r="M121" s="37"/>
      <c r="N121" s="31">
        <f t="shared" si="13"/>
        <v>39.6789690872241</v>
      </c>
      <c r="O121" s="36">
        <f t="shared" si="14"/>
        <v>42.2789690872241</v>
      </c>
      <c r="P121" s="37">
        <f t="shared" si="15"/>
        <v>42.2789690872241</v>
      </c>
      <c r="Q121" s="33">
        <f t="shared" si="16"/>
        <v>14.7428159293005</v>
      </c>
    </row>
    <row r="122" spans="2:17">
      <c r="B122" s="134"/>
      <c r="C122" s="94" t="s">
        <v>48</v>
      </c>
      <c r="D122" s="53">
        <v>90</v>
      </c>
      <c r="E122" s="90">
        <v>31.5</v>
      </c>
      <c r="F122" s="53">
        <v>90</v>
      </c>
      <c r="G122" s="92">
        <v>2.6</v>
      </c>
      <c r="H122" s="26">
        <f t="shared" si="17"/>
        <v>34.1</v>
      </c>
      <c r="I122" s="28">
        <f t="shared" si="11"/>
        <v>0.622637719794767</v>
      </c>
      <c r="J122" s="29">
        <f t="shared" si="12"/>
        <v>8.17896908722406</v>
      </c>
      <c r="K122" s="138"/>
      <c r="L122" s="138"/>
      <c r="M122" s="37"/>
      <c r="N122" s="31">
        <f t="shared" si="13"/>
        <v>39.6789690872241</v>
      </c>
      <c r="O122" s="36">
        <f t="shared" si="14"/>
        <v>42.2789690872241</v>
      </c>
      <c r="P122" s="37">
        <f t="shared" si="15"/>
        <v>42.2789690872241</v>
      </c>
      <c r="Q122" s="33">
        <f t="shared" si="16"/>
        <v>14.7428159293005</v>
      </c>
    </row>
    <row r="123" spans="2:17">
      <c r="B123" s="134"/>
      <c r="C123" s="94" t="s">
        <v>48</v>
      </c>
      <c r="D123" s="53">
        <v>91</v>
      </c>
      <c r="E123" s="90">
        <v>31.5</v>
      </c>
      <c r="F123" s="53">
        <v>91</v>
      </c>
      <c r="G123" s="92">
        <v>2.6</v>
      </c>
      <c r="H123" s="26">
        <f t="shared" si="17"/>
        <v>34.1</v>
      </c>
      <c r="I123" s="28">
        <f t="shared" si="11"/>
        <v>0.622637719794767</v>
      </c>
      <c r="J123" s="29">
        <f t="shared" si="12"/>
        <v>8.17896908722406</v>
      </c>
      <c r="K123" s="138"/>
      <c r="L123" s="138"/>
      <c r="M123" s="37"/>
      <c r="N123" s="31">
        <f t="shared" si="13"/>
        <v>39.6789690872241</v>
      </c>
      <c r="O123" s="36">
        <f t="shared" si="14"/>
        <v>42.2789690872241</v>
      </c>
      <c r="P123" s="37">
        <f t="shared" si="15"/>
        <v>42.2789690872241</v>
      </c>
      <c r="Q123" s="33">
        <f t="shared" si="16"/>
        <v>14.7428159293005</v>
      </c>
    </row>
    <row r="124" ht="15.75" spans="2:17">
      <c r="B124" s="140"/>
      <c r="C124" s="144" t="s">
        <v>48</v>
      </c>
      <c r="D124" s="60">
        <v>92</v>
      </c>
      <c r="E124" s="99">
        <v>51.8</v>
      </c>
      <c r="F124" s="60">
        <v>92</v>
      </c>
      <c r="G124" s="145">
        <v>1.8</v>
      </c>
      <c r="H124" s="63">
        <f t="shared" si="17"/>
        <v>53.6</v>
      </c>
      <c r="I124" s="64">
        <f t="shared" si="11"/>
        <v>0.978691547829898</v>
      </c>
      <c r="J124" s="65">
        <f t="shared" si="12"/>
        <v>12.8560921722935</v>
      </c>
      <c r="K124" s="141"/>
      <c r="L124" s="141"/>
      <c r="M124" s="141"/>
      <c r="N124" s="68">
        <f t="shared" si="13"/>
        <v>64.6560921722935</v>
      </c>
      <c r="O124" s="69">
        <f t="shared" si="14"/>
        <v>66.4560921722935</v>
      </c>
      <c r="P124" s="70">
        <f t="shared" si="15"/>
        <v>66.4560921722935</v>
      </c>
      <c r="Q124" s="71">
        <f t="shared" si="16"/>
        <v>23.1734584695163</v>
      </c>
    </row>
    <row r="125" spans="2:17">
      <c r="B125" s="146" t="s">
        <v>52</v>
      </c>
      <c r="C125" s="147" t="s">
        <v>28</v>
      </c>
      <c r="D125" s="111">
        <v>93</v>
      </c>
      <c r="E125" s="77">
        <v>44.5</v>
      </c>
      <c r="F125" s="111">
        <v>93</v>
      </c>
      <c r="G125" s="79">
        <v>1.8</v>
      </c>
      <c r="H125" s="80">
        <f t="shared" si="17"/>
        <v>46.3</v>
      </c>
      <c r="I125" s="81">
        <f t="shared" si="11"/>
        <v>0.845399601950079</v>
      </c>
      <c r="J125" s="82">
        <f t="shared" si="12"/>
        <v>11.1051691712162</v>
      </c>
      <c r="K125" s="114"/>
      <c r="L125" s="114"/>
      <c r="M125" s="148"/>
      <c r="N125" s="85">
        <f t="shared" si="13"/>
        <v>55.6051691712162</v>
      </c>
      <c r="O125" s="86">
        <f t="shared" si="14"/>
        <v>57.4051691712162</v>
      </c>
      <c r="P125" s="85">
        <f t="shared" si="15"/>
        <v>57.4051691712162</v>
      </c>
      <c r="Q125" s="87">
        <f t="shared" si="16"/>
        <v>20.017371774974</v>
      </c>
    </row>
    <row r="126" spans="2:17">
      <c r="B126" s="149"/>
      <c r="C126" s="124" t="s">
        <v>28</v>
      </c>
      <c r="D126" s="117">
        <v>94</v>
      </c>
      <c r="E126" s="118">
        <v>40.7</v>
      </c>
      <c r="F126" s="117">
        <v>94</v>
      </c>
      <c r="G126" s="43">
        <v>4.4</v>
      </c>
      <c r="H126" s="26">
        <f t="shared" si="17"/>
        <v>45.1</v>
      </c>
      <c r="I126" s="28">
        <f t="shared" si="11"/>
        <v>0.823488597147918</v>
      </c>
      <c r="J126" s="29">
        <f t="shared" si="12"/>
        <v>10.817346212135</v>
      </c>
      <c r="K126" s="119"/>
      <c r="L126" s="119"/>
      <c r="M126" s="120"/>
      <c r="N126" s="31">
        <f t="shared" si="13"/>
        <v>51.517346212135</v>
      </c>
      <c r="O126" s="36">
        <f t="shared" si="14"/>
        <v>55.917346212135</v>
      </c>
      <c r="P126" s="37">
        <f t="shared" si="15"/>
        <v>55.917346212135</v>
      </c>
      <c r="Q126" s="33">
        <f t="shared" si="16"/>
        <v>19.4985630032684</v>
      </c>
    </row>
    <row r="127" spans="2:17">
      <c r="B127" s="149"/>
      <c r="C127" s="124" t="s">
        <v>48</v>
      </c>
      <c r="D127" s="117">
        <v>95</v>
      </c>
      <c r="E127" s="125">
        <v>64.9</v>
      </c>
      <c r="F127" s="117">
        <v>95</v>
      </c>
      <c r="G127" s="43">
        <v>2.8</v>
      </c>
      <c r="H127" s="26">
        <f t="shared" si="17"/>
        <v>67.7</v>
      </c>
      <c r="I127" s="28">
        <f t="shared" si="11"/>
        <v>1.2361458542553</v>
      </c>
      <c r="J127" s="29">
        <f t="shared" si="12"/>
        <v>16.2380119414976</v>
      </c>
      <c r="K127" s="119"/>
      <c r="L127" s="119"/>
      <c r="M127" s="120"/>
      <c r="N127" s="31">
        <f t="shared" si="13"/>
        <v>81.1380119414976</v>
      </c>
      <c r="O127" s="36">
        <f t="shared" si="14"/>
        <v>83.9380119414976</v>
      </c>
      <c r="P127" s="37">
        <f t="shared" si="15"/>
        <v>83.9380119414976</v>
      </c>
      <c r="Q127" s="33">
        <f t="shared" si="16"/>
        <v>29.269461537057</v>
      </c>
    </row>
    <row r="128" spans="2:17">
      <c r="B128" s="149"/>
      <c r="C128" s="124" t="s">
        <v>48</v>
      </c>
      <c r="D128" s="117">
        <v>96</v>
      </c>
      <c r="E128" s="118">
        <v>66.3</v>
      </c>
      <c r="F128" s="117">
        <v>96</v>
      </c>
      <c r="G128" s="43">
        <v>2.8</v>
      </c>
      <c r="H128" s="26">
        <f t="shared" si="17"/>
        <v>69.1</v>
      </c>
      <c r="I128" s="28">
        <f t="shared" si="11"/>
        <v>1.26170869319116</v>
      </c>
      <c r="J128" s="29">
        <f t="shared" si="12"/>
        <v>16.573805393759</v>
      </c>
      <c r="K128" s="119"/>
      <c r="L128" s="119"/>
      <c r="M128" s="120"/>
      <c r="N128" s="31">
        <f t="shared" si="13"/>
        <v>82.873805393759</v>
      </c>
      <c r="O128" s="36">
        <f t="shared" si="14"/>
        <v>85.673805393759</v>
      </c>
      <c r="P128" s="37">
        <f t="shared" si="15"/>
        <v>85.673805393759</v>
      </c>
      <c r="Q128" s="33">
        <f t="shared" si="16"/>
        <v>29.8747384373802</v>
      </c>
    </row>
    <row r="129" spans="2:18">
      <c r="B129" s="149"/>
      <c r="C129" s="124" t="s">
        <v>48</v>
      </c>
      <c r="D129" s="150">
        <v>97</v>
      </c>
      <c r="E129" s="118">
        <v>42.1</v>
      </c>
      <c r="F129" s="150">
        <v>97</v>
      </c>
      <c r="G129" s="43">
        <v>2.8</v>
      </c>
      <c r="H129" s="26">
        <f t="shared" si="17"/>
        <v>44.9</v>
      </c>
      <c r="I129" s="28">
        <f t="shared" si="11"/>
        <v>0.819836763014224</v>
      </c>
      <c r="J129" s="29">
        <f t="shared" si="12"/>
        <v>10.7693757189548</v>
      </c>
      <c r="K129" s="58"/>
      <c r="L129" s="58"/>
      <c r="M129" s="57"/>
      <c r="N129" s="31">
        <f t="shared" si="13"/>
        <v>52.8693757189548</v>
      </c>
      <c r="O129" s="36">
        <f t="shared" si="14"/>
        <v>55.6693757189548</v>
      </c>
      <c r="P129" s="37">
        <f t="shared" si="15"/>
        <v>55.6693757189548</v>
      </c>
      <c r="Q129" s="33">
        <f t="shared" si="16"/>
        <v>19.4120948746508</v>
      </c>
    </row>
    <row r="130" spans="2:18">
      <c r="B130" s="149"/>
      <c r="C130" s="124" t="s">
        <v>48</v>
      </c>
      <c r="D130" s="151">
        <v>98</v>
      </c>
      <c r="E130" s="90">
        <v>63.2</v>
      </c>
      <c r="F130" s="151">
        <v>98</v>
      </c>
      <c r="G130" s="43">
        <v>2.8</v>
      </c>
      <c r="H130" s="26">
        <f t="shared" si="17"/>
        <v>66</v>
      </c>
      <c r="I130" s="28">
        <f t="shared" si="11"/>
        <v>1.2051052641189</v>
      </c>
      <c r="J130" s="29">
        <f t="shared" si="12"/>
        <v>15.8302627494659</v>
      </c>
      <c r="K130" s="56"/>
      <c r="L130" s="56"/>
      <c r="M130" s="93"/>
      <c r="N130" s="31">
        <f t="shared" si="13"/>
        <v>79.0302627494659</v>
      </c>
      <c r="O130" s="36">
        <f t="shared" si="14"/>
        <v>81.8302627494659</v>
      </c>
      <c r="P130" s="37">
        <f t="shared" si="15"/>
        <v>81.8302627494659</v>
      </c>
      <c r="Q130" s="33">
        <f t="shared" si="16"/>
        <v>28.5344824438074</v>
      </c>
    </row>
    <row r="131" spans="2:18">
      <c r="B131" s="149"/>
      <c r="C131" s="124" t="s">
        <v>48</v>
      </c>
      <c r="D131" s="151">
        <v>99</v>
      </c>
      <c r="E131" s="90">
        <v>57.7</v>
      </c>
      <c r="F131" s="151">
        <v>99</v>
      </c>
      <c r="G131" s="152">
        <v>1.5</v>
      </c>
      <c r="H131" s="26">
        <f t="shared" si="17"/>
        <v>59.2</v>
      </c>
      <c r="I131" s="28">
        <f t="shared" si="11"/>
        <v>1.08094290357332</v>
      </c>
      <c r="J131" s="29">
        <f t="shared" si="12"/>
        <v>14.1992659813391</v>
      </c>
      <c r="K131" s="56"/>
      <c r="L131" s="56"/>
      <c r="M131" s="93"/>
      <c r="N131" s="31">
        <f t="shared" si="13"/>
        <v>71.8992659813391</v>
      </c>
      <c r="O131" s="36">
        <f t="shared" si="14"/>
        <v>73.3992659813391</v>
      </c>
      <c r="P131" s="37">
        <f t="shared" si="15"/>
        <v>73.3992659813391</v>
      </c>
      <c r="Q131" s="33">
        <f t="shared" si="16"/>
        <v>25.5945660708091</v>
      </c>
    </row>
    <row r="132" spans="2:18">
      <c r="B132" s="149"/>
      <c r="C132" s="124" t="s">
        <v>48</v>
      </c>
      <c r="D132" s="151">
        <v>100</v>
      </c>
      <c r="E132" s="90">
        <v>55.2</v>
      </c>
      <c r="F132" s="151">
        <v>100</v>
      </c>
      <c r="G132" s="152">
        <v>1.5</v>
      </c>
      <c r="H132" s="26">
        <f t="shared" si="17"/>
        <v>56.7</v>
      </c>
      <c r="I132" s="28">
        <f t="shared" si="11"/>
        <v>1.03529497690215</v>
      </c>
      <c r="J132" s="29">
        <f t="shared" si="12"/>
        <v>13.5996348165866</v>
      </c>
      <c r="K132" s="56"/>
      <c r="L132" s="56"/>
      <c r="M132" s="120">
        <v>113</v>
      </c>
      <c r="N132" s="31">
        <f t="shared" si="13"/>
        <v>68.7996348165866</v>
      </c>
      <c r="O132" s="36">
        <f t="shared" si="14"/>
        <v>70.2996348165866</v>
      </c>
      <c r="P132" s="37">
        <f t="shared" si="15"/>
        <v>183.299634816587</v>
      </c>
      <c r="Q132" s="33">
        <f t="shared" si="16"/>
        <v>24.5137144630891</v>
      </c>
    </row>
    <row r="133" spans="2:18">
      <c r="B133" s="149"/>
      <c r="C133" s="124" t="s">
        <v>48</v>
      </c>
      <c r="D133" s="151">
        <v>101</v>
      </c>
      <c r="E133" s="90">
        <v>62.5</v>
      </c>
      <c r="F133" s="151">
        <v>101</v>
      </c>
      <c r="G133" s="152">
        <v>2.6</v>
      </c>
      <c r="H133" s="26">
        <f t="shared" si="17"/>
        <v>65.1</v>
      </c>
      <c r="I133" s="28">
        <f t="shared" si="11"/>
        <v>1.18867201051728</v>
      </c>
      <c r="J133" s="29">
        <f t="shared" si="12"/>
        <v>15.614395530155</v>
      </c>
      <c r="K133" s="56"/>
      <c r="L133" s="56"/>
      <c r="M133" s="120">
        <v>128.2</v>
      </c>
      <c r="N133" s="31">
        <f t="shared" si="13"/>
        <v>78.114395530155</v>
      </c>
      <c r="O133" s="36">
        <f t="shared" si="14"/>
        <v>80.714395530155</v>
      </c>
      <c r="P133" s="37">
        <f t="shared" si="15"/>
        <v>208.914395530155</v>
      </c>
      <c r="Q133" s="33">
        <f t="shared" si="16"/>
        <v>28.1453758650282</v>
      </c>
    </row>
    <row r="134" spans="2:18">
      <c r="B134" s="149"/>
      <c r="C134" s="124" t="s">
        <v>48</v>
      </c>
      <c r="D134" s="151">
        <v>102</v>
      </c>
      <c r="E134" s="90">
        <v>62.5</v>
      </c>
      <c r="F134" s="151">
        <v>102</v>
      </c>
      <c r="G134" s="152">
        <v>2.5</v>
      </c>
      <c r="H134" s="26">
        <f t="shared" si="17"/>
        <v>65</v>
      </c>
      <c r="I134" s="28">
        <f t="shared" si="11"/>
        <v>1.18684609345044</v>
      </c>
      <c r="J134" s="29">
        <f t="shared" si="12"/>
        <v>15.5904102835649</v>
      </c>
      <c r="K134" s="56"/>
      <c r="L134" s="56"/>
      <c r="M134" s="93"/>
      <c r="N134" s="31">
        <f t="shared" si="13"/>
        <v>78.0904102835649</v>
      </c>
      <c r="O134" s="36">
        <f t="shared" si="14"/>
        <v>80.5904102835649</v>
      </c>
      <c r="P134" s="37">
        <f t="shared" si="15"/>
        <v>80.5904102835649</v>
      </c>
      <c r="Q134" s="33">
        <f t="shared" si="16"/>
        <v>28.1021418007194</v>
      </c>
    </row>
    <row r="135" ht="15.75" spans="2:18">
      <c r="B135" s="149"/>
      <c r="C135" s="153" t="s">
        <v>48</v>
      </c>
      <c r="D135" s="154">
        <v>103</v>
      </c>
      <c r="E135" s="155">
        <v>51.8</v>
      </c>
      <c r="F135" s="156">
        <v>103</v>
      </c>
      <c r="G135" s="157">
        <v>2.5</v>
      </c>
      <c r="H135" s="63">
        <f t="shared" si="17"/>
        <v>54.3</v>
      </c>
      <c r="I135" s="64">
        <f t="shared" si="11"/>
        <v>0.991472967297825</v>
      </c>
      <c r="J135" s="65">
        <f t="shared" si="12"/>
        <v>13.0239888984242</v>
      </c>
      <c r="K135" s="158"/>
      <c r="L135" s="158"/>
      <c r="M135" s="159"/>
      <c r="N135" s="68">
        <f t="shared" si="13"/>
        <v>64.8239888984242</v>
      </c>
      <c r="O135" s="69">
        <f t="shared" si="14"/>
        <v>67.3239888984242</v>
      </c>
      <c r="P135" s="70">
        <f t="shared" si="15"/>
        <v>67.3239888984242</v>
      </c>
      <c r="Q135" s="71">
        <f t="shared" si="16"/>
        <v>23.4760969196779</v>
      </c>
    </row>
    <row r="136" ht="15.75" spans="2:18">
      <c r="B136" s="160"/>
      <c r="C136" s="161" t="s">
        <v>53</v>
      </c>
      <c r="D136" s="162"/>
      <c r="E136" s="163">
        <f>SUM(E23:E135)</f>
        <v>5201.4</v>
      </c>
      <c r="F136" s="164"/>
      <c r="G136" s="49">
        <f>SUM(G13:G135)</f>
        <v>275.3</v>
      </c>
      <c r="H136" s="49">
        <f>SUM(H10:H135)</f>
        <v>5476.7</v>
      </c>
      <c r="I136" s="49">
        <f>SUM(I10:I135)</f>
        <v>100</v>
      </c>
      <c r="J136" s="47">
        <f>SUM(J10:J135)</f>
        <v>1313.6</v>
      </c>
      <c r="K136" s="165"/>
      <c r="L136" s="49">
        <v>279.4</v>
      </c>
      <c r="M136" s="49">
        <v>241.2</v>
      </c>
      <c r="N136" s="49">
        <f>SUM(N10:N135)</f>
        <v>6794.4</v>
      </c>
      <c r="O136" s="49">
        <f>SUM(O10:O135)</f>
        <v>7069.7</v>
      </c>
      <c r="P136" s="49">
        <f>SUM(P10:P135)</f>
        <v>7310.9</v>
      </c>
      <c r="Q136" s="47">
        <f>SUM(Q10:Q135)</f>
        <v>2367.8</v>
      </c>
      <c r="R136" s="166"/>
    </row>
    <row r="137" ht="15.75" spans="2:18">
      <c r="B137" s="167"/>
      <c r="C137" s="168" t="s">
        <v>54</v>
      </c>
      <c r="D137" s="168"/>
      <c r="E137" s="169"/>
      <c r="F137" s="169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70"/>
    </row>
    <row r="138" spans="2:18">
      <c r="B138" s="146"/>
      <c r="C138" s="171" t="s">
        <v>22</v>
      </c>
      <c r="D138" s="172">
        <v>1</v>
      </c>
      <c r="E138" s="173">
        <v>12.5</v>
      </c>
      <c r="F138" s="114"/>
      <c r="G138" s="114"/>
      <c r="H138" s="83"/>
      <c r="I138" s="83"/>
      <c r="J138" s="83"/>
      <c r="K138" s="83"/>
      <c r="L138" s="83"/>
      <c r="M138" s="83"/>
      <c r="N138" s="83"/>
      <c r="O138" s="83"/>
      <c r="P138" s="84"/>
      <c r="Q138" s="174">
        <v>12.5</v>
      </c>
    </row>
    <row r="139" spans="2:18">
      <c r="B139" s="149"/>
      <c r="C139" s="175" t="s">
        <v>22</v>
      </c>
      <c r="D139" s="150">
        <v>2</v>
      </c>
      <c r="E139" s="176">
        <v>12.5</v>
      </c>
      <c r="F139" s="119"/>
      <c r="G139" s="119"/>
      <c r="H139" s="58"/>
      <c r="I139" s="58"/>
      <c r="J139" s="58"/>
      <c r="K139" s="58"/>
      <c r="L139" s="58"/>
      <c r="M139" s="58"/>
      <c r="N139" s="58"/>
      <c r="O139" s="58"/>
      <c r="P139" s="57"/>
      <c r="Q139" s="177">
        <v>12.5</v>
      </c>
    </row>
    <row r="140" spans="2:18">
      <c r="B140" s="149"/>
      <c r="C140" s="175" t="s">
        <v>22</v>
      </c>
      <c r="D140" s="150">
        <v>3</v>
      </c>
      <c r="E140" s="176">
        <v>12.5</v>
      </c>
      <c r="F140" s="119"/>
      <c r="G140" s="119"/>
      <c r="H140" s="58"/>
      <c r="I140" s="58"/>
      <c r="J140" s="58"/>
      <c r="K140" s="58"/>
      <c r="L140" s="58"/>
      <c r="M140" s="58"/>
      <c r="N140" s="58"/>
      <c r="O140" s="58"/>
      <c r="P140" s="57"/>
      <c r="Q140" s="177">
        <v>12.5</v>
      </c>
    </row>
    <row r="141" spans="2:18">
      <c r="B141" s="149"/>
      <c r="C141" s="175" t="s">
        <v>22</v>
      </c>
      <c r="D141" s="150">
        <v>4</v>
      </c>
      <c r="E141" s="176">
        <v>12.5</v>
      </c>
      <c r="F141" s="119"/>
      <c r="G141" s="119"/>
      <c r="H141" s="58"/>
      <c r="I141" s="58"/>
      <c r="J141" s="58"/>
      <c r="K141" s="58"/>
      <c r="L141" s="58"/>
      <c r="M141" s="58"/>
      <c r="N141" s="58"/>
      <c r="O141" s="58"/>
      <c r="P141" s="57"/>
      <c r="Q141" s="177">
        <v>12.5</v>
      </c>
    </row>
    <row r="142" spans="2:18">
      <c r="B142" s="149"/>
      <c r="C142" s="175" t="s">
        <v>22</v>
      </c>
      <c r="D142" s="150">
        <v>5</v>
      </c>
      <c r="E142" s="176">
        <v>12.5</v>
      </c>
      <c r="F142" s="119"/>
      <c r="G142" s="119"/>
      <c r="H142" s="58"/>
      <c r="I142" s="58"/>
      <c r="J142" s="58"/>
      <c r="K142" s="58"/>
      <c r="L142" s="58"/>
      <c r="M142" s="58"/>
      <c r="N142" s="58"/>
      <c r="O142" s="58"/>
      <c r="P142" s="57"/>
      <c r="Q142" s="177">
        <v>12.5</v>
      </c>
    </row>
    <row r="143" spans="2:18">
      <c r="B143" s="149"/>
      <c r="C143" s="175" t="s">
        <v>22</v>
      </c>
      <c r="D143" s="150">
        <v>6</v>
      </c>
      <c r="E143" s="176">
        <v>12.5</v>
      </c>
      <c r="F143" s="119"/>
      <c r="G143" s="119"/>
      <c r="H143" s="58"/>
      <c r="I143" s="58"/>
      <c r="J143" s="58"/>
      <c r="K143" s="58"/>
      <c r="L143" s="58"/>
      <c r="M143" s="58"/>
      <c r="N143" s="58"/>
      <c r="O143" s="58"/>
      <c r="P143" s="57"/>
      <c r="Q143" s="177">
        <v>12.5</v>
      </c>
    </row>
    <row r="144" spans="2:18">
      <c r="B144" s="149"/>
      <c r="C144" s="175" t="s">
        <v>22</v>
      </c>
      <c r="D144" s="150">
        <v>7</v>
      </c>
      <c r="E144" s="176">
        <v>12.5</v>
      </c>
      <c r="F144" s="119"/>
      <c r="G144" s="119"/>
      <c r="H144" s="58"/>
      <c r="I144" s="58"/>
      <c r="J144" s="58"/>
      <c r="K144" s="58"/>
      <c r="L144" s="58"/>
      <c r="M144" s="58"/>
      <c r="N144" s="58"/>
      <c r="O144" s="58"/>
      <c r="P144" s="57"/>
      <c r="Q144" s="177">
        <v>12.5</v>
      </c>
    </row>
    <row r="145" spans="2:17">
      <c r="B145" s="149"/>
      <c r="C145" s="175" t="s">
        <v>22</v>
      </c>
      <c r="D145" s="150">
        <v>8</v>
      </c>
      <c r="E145" s="176">
        <v>12.5</v>
      </c>
      <c r="F145" s="119"/>
      <c r="G145" s="119"/>
      <c r="H145" s="58"/>
      <c r="I145" s="58"/>
      <c r="J145" s="58"/>
      <c r="K145" s="58"/>
      <c r="L145" s="58"/>
      <c r="M145" s="58"/>
      <c r="N145" s="58"/>
      <c r="O145" s="58"/>
      <c r="P145" s="57"/>
      <c r="Q145" s="177">
        <v>12.5</v>
      </c>
    </row>
    <row r="146" spans="2:17">
      <c r="B146" s="149"/>
      <c r="C146" s="175" t="s">
        <v>22</v>
      </c>
      <c r="D146" s="150">
        <v>9</v>
      </c>
      <c r="E146" s="176">
        <v>12.5</v>
      </c>
      <c r="F146" s="119"/>
      <c r="G146" s="119"/>
      <c r="H146" s="58"/>
      <c r="I146" s="58"/>
      <c r="J146" s="58"/>
      <c r="K146" s="58"/>
      <c r="L146" s="58"/>
      <c r="M146" s="58"/>
      <c r="N146" s="58"/>
      <c r="O146" s="58"/>
      <c r="P146" s="57"/>
      <c r="Q146" s="177">
        <v>12.5</v>
      </c>
    </row>
    <row r="147" spans="2:17">
      <c r="B147" s="149"/>
      <c r="C147" s="175" t="s">
        <v>22</v>
      </c>
      <c r="D147" s="150">
        <v>10</v>
      </c>
      <c r="E147" s="176">
        <v>12.5</v>
      </c>
      <c r="F147" s="119"/>
      <c r="G147" s="119"/>
      <c r="H147" s="58"/>
      <c r="I147" s="58"/>
      <c r="J147" s="58"/>
      <c r="K147" s="58"/>
      <c r="L147" s="58"/>
      <c r="M147" s="58"/>
      <c r="N147" s="58"/>
      <c r="O147" s="58"/>
      <c r="P147" s="57"/>
      <c r="Q147" s="177">
        <v>12.5</v>
      </c>
    </row>
    <row r="148" spans="2:17">
      <c r="B148" s="149"/>
      <c r="C148" s="175" t="s">
        <v>22</v>
      </c>
      <c r="D148" s="150">
        <v>11</v>
      </c>
      <c r="E148" s="176">
        <v>12.5</v>
      </c>
      <c r="F148" s="119"/>
      <c r="G148" s="119"/>
      <c r="H148" s="58"/>
      <c r="I148" s="58"/>
      <c r="J148" s="58"/>
      <c r="K148" s="58"/>
      <c r="L148" s="58"/>
      <c r="M148" s="58"/>
      <c r="N148" s="58"/>
      <c r="O148" s="58"/>
      <c r="P148" s="57"/>
      <c r="Q148" s="177">
        <v>12.5</v>
      </c>
    </row>
    <row r="149" spans="2:17">
      <c r="B149" s="149"/>
      <c r="C149" s="175" t="s">
        <v>22</v>
      </c>
      <c r="D149" s="150">
        <v>12</v>
      </c>
      <c r="E149" s="176">
        <v>12.5</v>
      </c>
      <c r="F149" s="119"/>
      <c r="G149" s="119"/>
      <c r="H149" s="58"/>
      <c r="I149" s="58"/>
      <c r="J149" s="58"/>
      <c r="K149" s="58"/>
      <c r="L149" s="58"/>
      <c r="M149" s="58"/>
      <c r="N149" s="58"/>
      <c r="O149" s="58"/>
      <c r="P149" s="57"/>
      <c r="Q149" s="177">
        <v>12.5</v>
      </c>
    </row>
    <row r="150" spans="2:17">
      <c r="B150" s="149"/>
      <c r="C150" s="175" t="s">
        <v>22</v>
      </c>
      <c r="D150" s="150">
        <v>13</v>
      </c>
      <c r="E150" s="176">
        <v>12.5</v>
      </c>
      <c r="F150" s="119"/>
      <c r="G150" s="119"/>
      <c r="H150" s="58"/>
      <c r="I150" s="58"/>
      <c r="J150" s="58"/>
      <c r="K150" s="58"/>
      <c r="L150" s="58"/>
      <c r="M150" s="58"/>
      <c r="N150" s="58"/>
      <c r="O150" s="58"/>
      <c r="P150" s="57"/>
      <c r="Q150" s="177">
        <v>12.5</v>
      </c>
    </row>
    <row r="151" spans="2:17">
      <c r="B151" s="149"/>
      <c r="C151" s="175" t="s">
        <v>22</v>
      </c>
      <c r="D151" s="150">
        <v>14</v>
      </c>
      <c r="E151" s="176">
        <v>12.5</v>
      </c>
      <c r="F151" s="119"/>
      <c r="G151" s="119"/>
      <c r="H151" s="58"/>
      <c r="I151" s="58"/>
      <c r="J151" s="58"/>
      <c r="K151" s="58"/>
      <c r="L151" s="58"/>
      <c r="M151" s="58"/>
      <c r="N151" s="58"/>
      <c r="O151" s="58"/>
      <c r="P151" s="57"/>
      <c r="Q151" s="177">
        <v>12.5</v>
      </c>
    </row>
    <row r="152" spans="2:17">
      <c r="B152" s="149"/>
      <c r="C152" s="175" t="s">
        <v>22</v>
      </c>
      <c r="D152" s="150">
        <v>15</v>
      </c>
      <c r="E152" s="176">
        <v>12.5</v>
      </c>
      <c r="F152" s="119"/>
      <c r="G152" s="119"/>
      <c r="H152" s="58"/>
      <c r="I152" s="58"/>
      <c r="J152" s="58"/>
      <c r="K152" s="58"/>
      <c r="L152" s="58"/>
      <c r="M152" s="58"/>
      <c r="N152" s="58"/>
      <c r="O152" s="58"/>
      <c r="P152" s="57"/>
      <c r="Q152" s="177">
        <v>12.5</v>
      </c>
    </row>
    <row r="153" spans="2:17">
      <c r="B153" s="149"/>
      <c r="C153" s="178" t="s">
        <v>22</v>
      </c>
      <c r="D153" s="150">
        <v>16</v>
      </c>
      <c r="E153" s="176">
        <v>12.6</v>
      </c>
      <c r="F153" s="119"/>
      <c r="G153" s="119"/>
      <c r="H153" s="58"/>
      <c r="I153" s="58"/>
      <c r="J153" s="58"/>
      <c r="K153" s="58"/>
      <c r="L153" s="58"/>
      <c r="M153" s="58"/>
      <c r="N153" s="58"/>
      <c r="O153" s="58"/>
      <c r="P153" s="57"/>
      <c r="Q153" s="177">
        <v>12.6</v>
      </c>
    </row>
    <row r="154" spans="2:17">
      <c r="B154" s="149"/>
      <c r="C154" s="175" t="s">
        <v>22</v>
      </c>
      <c r="D154" s="150">
        <v>17</v>
      </c>
      <c r="E154" s="176">
        <v>12.6</v>
      </c>
      <c r="F154" s="119"/>
      <c r="G154" s="119"/>
      <c r="H154" s="58"/>
      <c r="I154" s="58"/>
      <c r="J154" s="58"/>
      <c r="K154" s="58"/>
      <c r="L154" s="58"/>
      <c r="M154" s="58"/>
      <c r="N154" s="58"/>
      <c r="O154" s="58"/>
      <c r="P154" s="57"/>
      <c r="Q154" s="177">
        <v>12.6</v>
      </c>
    </row>
    <row r="155" spans="2:17">
      <c r="B155" s="149"/>
      <c r="C155" s="175" t="s">
        <v>22</v>
      </c>
      <c r="D155" s="150">
        <v>18</v>
      </c>
      <c r="E155" s="176">
        <v>12.6</v>
      </c>
      <c r="F155" s="119"/>
      <c r="G155" s="119"/>
      <c r="H155" s="58"/>
      <c r="I155" s="58"/>
      <c r="J155" s="58"/>
      <c r="K155" s="58"/>
      <c r="L155" s="58"/>
      <c r="M155" s="58"/>
      <c r="N155" s="58"/>
      <c r="O155" s="58"/>
      <c r="P155" s="57"/>
      <c r="Q155" s="177">
        <v>12.6</v>
      </c>
    </row>
    <row r="156" spans="2:17">
      <c r="B156" s="149"/>
      <c r="C156" s="175" t="s">
        <v>22</v>
      </c>
      <c r="D156" s="150">
        <v>19</v>
      </c>
      <c r="E156" s="176">
        <v>12.6</v>
      </c>
      <c r="F156" s="119"/>
      <c r="G156" s="119"/>
      <c r="H156" s="58"/>
      <c r="I156" s="58"/>
      <c r="J156" s="58"/>
      <c r="K156" s="58"/>
      <c r="L156" s="58"/>
      <c r="M156" s="58"/>
      <c r="N156" s="58"/>
      <c r="O156" s="58"/>
      <c r="P156" s="57"/>
      <c r="Q156" s="177">
        <v>12.6</v>
      </c>
    </row>
    <row r="157" spans="2:17">
      <c r="B157" s="149"/>
      <c r="C157" s="175" t="s">
        <v>22</v>
      </c>
      <c r="D157" s="150">
        <v>20</v>
      </c>
      <c r="E157" s="176">
        <v>12.7</v>
      </c>
      <c r="F157" s="119"/>
      <c r="G157" s="119"/>
      <c r="H157" s="58"/>
      <c r="I157" s="58"/>
      <c r="J157" s="58"/>
      <c r="K157" s="58"/>
      <c r="L157" s="58"/>
      <c r="M157" s="58"/>
      <c r="N157" s="58"/>
      <c r="O157" s="58"/>
      <c r="P157" s="57"/>
      <c r="Q157" s="177">
        <v>12.7</v>
      </c>
    </row>
    <row r="158" spans="2:17">
      <c r="B158" s="149"/>
      <c r="C158" s="175" t="s">
        <v>22</v>
      </c>
      <c r="D158" s="150">
        <v>21</v>
      </c>
      <c r="E158" s="176">
        <v>12.7</v>
      </c>
      <c r="F158" s="119"/>
      <c r="G158" s="119"/>
      <c r="H158" s="58"/>
      <c r="I158" s="58"/>
      <c r="J158" s="58"/>
      <c r="K158" s="58"/>
      <c r="L158" s="58"/>
      <c r="M158" s="58"/>
      <c r="N158" s="58"/>
      <c r="O158" s="58"/>
      <c r="P158" s="57"/>
      <c r="Q158" s="177">
        <v>12.7</v>
      </c>
    </row>
    <row r="159" spans="2:17">
      <c r="B159" s="149"/>
      <c r="C159" s="175" t="s">
        <v>22</v>
      </c>
      <c r="D159" s="150">
        <v>22</v>
      </c>
      <c r="E159" s="176">
        <v>12.7</v>
      </c>
      <c r="F159" s="119"/>
      <c r="G159" s="119"/>
      <c r="H159" s="58"/>
      <c r="I159" s="58"/>
      <c r="J159" s="58"/>
      <c r="K159" s="58"/>
      <c r="L159" s="58"/>
      <c r="M159" s="58"/>
      <c r="N159" s="58"/>
      <c r="O159" s="58"/>
      <c r="P159" s="57"/>
      <c r="Q159" s="177">
        <v>12.7</v>
      </c>
    </row>
    <row r="160" spans="2:17">
      <c r="B160" s="149"/>
      <c r="C160" s="175" t="s">
        <v>22</v>
      </c>
      <c r="D160" s="150">
        <v>23</v>
      </c>
      <c r="E160" s="176">
        <v>12.8</v>
      </c>
      <c r="F160" s="119"/>
      <c r="G160" s="119"/>
      <c r="H160" s="58"/>
      <c r="I160" s="58"/>
      <c r="J160" s="58"/>
      <c r="K160" s="58"/>
      <c r="L160" s="58"/>
      <c r="M160" s="58"/>
      <c r="N160" s="58"/>
      <c r="O160" s="58"/>
      <c r="P160" s="57"/>
      <c r="Q160" s="177">
        <v>12.8</v>
      </c>
    </row>
    <row r="161" spans="2:20">
      <c r="B161" s="149"/>
      <c r="C161" s="175" t="s">
        <v>22</v>
      </c>
      <c r="D161" s="150">
        <v>24</v>
      </c>
      <c r="E161" s="176">
        <v>12.8</v>
      </c>
      <c r="F161" s="119"/>
      <c r="G161" s="119"/>
      <c r="H161" s="58"/>
      <c r="I161" s="58"/>
      <c r="J161" s="58"/>
      <c r="K161" s="58"/>
      <c r="L161" s="58"/>
      <c r="M161" s="58"/>
      <c r="N161" s="58"/>
      <c r="O161" s="58"/>
      <c r="P161" s="57"/>
      <c r="Q161" s="177">
        <v>12.8</v>
      </c>
    </row>
    <row r="162" spans="2:20">
      <c r="B162" s="149"/>
      <c r="C162" s="175" t="s">
        <v>22</v>
      </c>
      <c r="D162" s="150">
        <v>25</v>
      </c>
      <c r="E162" s="176">
        <v>13.1</v>
      </c>
      <c r="F162" s="119"/>
      <c r="G162" s="119"/>
      <c r="H162" s="58"/>
      <c r="I162" s="58"/>
      <c r="J162" s="58"/>
      <c r="K162" s="58"/>
      <c r="L162" s="58"/>
      <c r="M162" s="58"/>
      <c r="N162" s="58"/>
      <c r="O162" s="58"/>
      <c r="P162" s="57"/>
      <c r="Q162" s="177">
        <v>13.1</v>
      </c>
    </row>
    <row r="163" spans="2:20">
      <c r="B163" s="149"/>
      <c r="C163" s="175" t="s">
        <v>22</v>
      </c>
      <c r="D163" s="150">
        <v>26</v>
      </c>
      <c r="E163" s="176">
        <v>12.5</v>
      </c>
      <c r="F163" s="119"/>
      <c r="G163" s="119"/>
      <c r="H163" s="58"/>
      <c r="I163" s="58"/>
      <c r="J163" s="58"/>
      <c r="K163" s="58"/>
      <c r="L163" s="58"/>
      <c r="M163" s="58"/>
      <c r="N163" s="58"/>
      <c r="O163" s="58"/>
      <c r="P163" s="57"/>
      <c r="Q163" s="177">
        <v>12.5</v>
      </c>
    </row>
    <row r="164" spans="2:20">
      <c r="B164" s="149"/>
      <c r="C164" s="175" t="s">
        <v>22</v>
      </c>
      <c r="D164" s="150">
        <v>27</v>
      </c>
      <c r="E164" s="176">
        <v>12.5</v>
      </c>
      <c r="F164" s="119"/>
      <c r="G164" s="119"/>
      <c r="H164" s="58"/>
      <c r="I164" s="58"/>
      <c r="J164" s="58"/>
      <c r="K164" s="58"/>
      <c r="L164" s="58"/>
      <c r="M164" s="58"/>
      <c r="N164" s="58"/>
      <c r="O164" s="58"/>
      <c r="P164" s="57"/>
      <c r="Q164" s="177">
        <v>12.5</v>
      </c>
    </row>
    <row r="165" spans="2:20">
      <c r="B165" s="149"/>
      <c r="C165" s="175" t="s">
        <v>22</v>
      </c>
      <c r="D165" s="150">
        <v>28</v>
      </c>
      <c r="E165" s="176">
        <v>12.5</v>
      </c>
      <c r="F165" s="119"/>
      <c r="G165" s="119"/>
      <c r="H165" s="58"/>
      <c r="I165" s="58"/>
      <c r="J165" s="58"/>
      <c r="K165" s="58"/>
      <c r="L165" s="58"/>
      <c r="M165" s="58"/>
      <c r="N165" s="58"/>
      <c r="O165" s="58"/>
      <c r="P165" s="57"/>
      <c r="Q165" s="177">
        <v>12.5</v>
      </c>
    </row>
    <row r="166" spans="2:20">
      <c r="B166" s="149"/>
      <c r="C166" s="175" t="s">
        <v>22</v>
      </c>
      <c r="D166" s="150">
        <v>29</v>
      </c>
      <c r="E166" s="176">
        <v>12.5</v>
      </c>
      <c r="F166" s="119"/>
      <c r="G166" s="119"/>
      <c r="H166" s="58"/>
      <c r="I166" s="58"/>
      <c r="J166" s="58"/>
      <c r="K166" s="58"/>
      <c r="L166" s="58"/>
      <c r="M166" s="58"/>
      <c r="N166" s="58"/>
      <c r="O166" s="58"/>
      <c r="P166" s="57"/>
      <c r="Q166" s="177">
        <v>12.5</v>
      </c>
    </row>
    <row r="167" spans="2:20">
      <c r="B167" s="149"/>
      <c r="C167" s="175" t="s">
        <v>22</v>
      </c>
      <c r="D167" s="150">
        <v>30</v>
      </c>
      <c r="E167" s="176">
        <v>12.5</v>
      </c>
      <c r="F167" s="119"/>
      <c r="G167" s="119"/>
      <c r="H167" s="58"/>
      <c r="I167" s="58"/>
      <c r="J167" s="58"/>
      <c r="K167" s="58"/>
      <c r="L167" s="58"/>
      <c r="M167" s="58"/>
      <c r="N167" s="58"/>
      <c r="O167" s="58"/>
      <c r="P167" s="57"/>
      <c r="Q167" s="177">
        <v>12.5</v>
      </c>
    </row>
    <row r="168" spans="2:20">
      <c r="B168" s="149"/>
      <c r="C168" s="175" t="s">
        <v>22</v>
      </c>
      <c r="D168" s="150">
        <v>31</v>
      </c>
      <c r="E168" s="176">
        <v>12.5</v>
      </c>
      <c r="F168" s="119"/>
      <c r="G168" s="119"/>
      <c r="H168" s="58"/>
      <c r="I168" s="58"/>
      <c r="J168" s="58"/>
      <c r="K168" s="58"/>
      <c r="L168" s="58"/>
      <c r="M168" s="58"/>
      <c r="N168" s="58"/>
      <c r="O168" s="58"/>
      <c r="P168" s="57"/>
      <c r="Q168" s="177">
        <v>12.5</v>
      </c>
    </row>
    <row r="169" spans="2:20">
      <c r="B169" s="149"/>
      <c r="C169" s="175" t="s">
        <v>22</v>
      </c>
      <c r="D169" s="150">
        <v>32</v>
      </c>
      <c r="E169" s="176">
        <v>12.5</v>
      </c>
      <c r="F169" s="119"/>
      <c r="G169" s="119"/>
      <c r="H169" s="58"/>
      <c r="I169" s="58"/>
      <c r="J169" s="58"/>
      <c r="K169" s="58"/>
      <c r="L169" s="58"/>
      <c r="M169" s="58"/>
      <c r="N169" s="58"/>
      <c r="O169" s="58"/>
      <c r="P169" s="57"/>
      <c r="Q169" s="177">
        <v>12.5</v>
      </c>
    </row>
    <row r="170" spans="2:20">
      <c r="B170" s="149"/>
      <c r="C170" s="175" t="s">
        <v>22</v>
      </c>
      <c r="D170" s="150">
        <v>33</v>
      </c>
      <c r="E170" s="176">
        <v>12.5</v>
      </c>
      <c r="F170" s="119"/>
      <c r="G170" s="119"/>
      <c r="H170" s="58"/>
      <c r="I170" s="58"/>
      <c r="J170" s="58"/>
      <c r="K170" s="58"/>
      <c r="L170" s="58"/>
      <c r="M170" s="58"/>
      <c r="N170" s="58"/>
      <c r="O170" s="58"/>
      <c r="P170" s="57"/>
      <c r="Q170" s="177">
        <v>12.5</v>
      </c>
    </row>
    <row r="171" spans="2:20">
      <c r="B171" s="149"/>
      <c r="C171" s="175" t="s">
        <v>22</v>
      </c>
      <c r="D171" s="150">
        <v>34</v>
      </c>
      <c r="E171" s="176">
        <v>12.5</v>
      </c>
      <c r="F171" s="119"/>
      <c r="G171" s="119"/>
      <c r="H171" s="58"/>
      <c r="I171" s="58"/>
      <c r="J171" s="58"/>
      <c r="K171" s="58"/>
      <c r="L171" s="58"/>
      <c r="M171" s="58"/>
      <c r="N171" s="58"/>
      <c r="O171" s="58"/>
      <c r="P171" s="57"/>
      <c r="Q171" s="177">
        <v>12.5</v>
      </c>
    </row>
    <row r="172" spans="2:20">
      <c r="B172" s="149"/>
      <c r="C172" s="175" t="s">
        <v>22</v>
      </c>
      <c r="D172" s="150">
        <v>35</v>
      </c>
      <c r="E172" s="176">
        <v>12.5</v>
      </c>
      <c r="F172" s="119"/>
      <c r="G172" s="119"/>
      <c r="H172" s="58"/>
      <c r="I172" s="58"/>
      <c r="J172" s="58"/>
      <c r="K172" s="58"/>
      <c r="L172" s="58"/>
      <c r="M172" s="58"/>
      <c r="N172" s="58"/>
      <c r="O172" s="58"/>
      <c r="P172" s="57"/>
      <c r="Q172" s="177">
        <v>12.5</v>
      </c>
    </row>
    <row r="173" ht="15.75" spans="2:20">
      <c r="B173" s="179"/>
      <c r="C173" s="180" t="s">
        <v>22</v>
      </c>
      <c r="D173" s="181">
        <v>36</v>
      </c>
      <c r="E173" s="182">
        <v>12.5</v>
      </c>
      <c r="F173" s="183"/>
      <c r="G173" s="183"/>
      <c r="H173" s="183"/>
      <c r="I173" s="183"/>
      <c r="J173" s="183"/>
      <c r="K173" s="183"/>
      <c r="L173" s="183"/>
      <c r="M173" s="183"/>
      <c r="N173" s="58"/>
      <c r="O173" s="58"/>
      <c r="P173" s="66"/>
      <c r="Q173" s="184">
        <v>12.5</v>
      </c>
    </row>
    <row r="174" spans="2:20">
      <c r="O174" s="185"/>
      <c r="Q174" s="186">
        <f>SUM(Q138:Q173)</f>
        <v>452.2</v>
      </c>
    </row>
    <row r="175" spans="2:20">
      <c r="O175" s="185"/>
    </row>
    <row r="176" ht="15.75" spans="2:20">
      <c r="S176" s="187"/>
      <c r="T176" s="187"/>
    </row>
    <row r="177" spans="3:17">
      <c r="C177" s="188" t="s">
        <v>55</v>
      </c>
      <c r="D177" s="188"/>
      <c r="E177" s="188"/>
      <c r="F177" s="188"/>
      <c r="G177" s="188"/>
      <c r="H177" s="188"/>
      <c r="I177" s="188"/>
      <c r="J177" s="188"/>
      <c r="K177" s="188"/>
      <c r="L177" s="188"/>
      <c r="O177" s="189" t="s">
        <v>56</v>
      </c>
      <c r="P177" s="190"/>
      <c r="Q177" s="187"/>
    </row>
    <row r="178" spans="3:17">
      <c r="C178" s="188"/>
      <c r="D178" s="188"/>
      <c r="E178" s="188"/>
      <c r="F178" s="188"/>
      <c r="G178" s="188"/>
      <c r="H178" s="188"/>
      <c r="I178" s="188"/>
      <c r="J178" s="188"/>
      <c r="K178" s="188"/>
      <c r="L178" s="188"/>
      <c r="O178" s="191" t="s">
        <v>57</v>
      </c>
      <c r="P178" s="192"/>
      <c r="Q178" s="187"/>
    </row>
    <row r="179" spans="3:17">
      <c r="C179" s="188"/>
      <c r="D179" s="188"/>
      <c r="E179" s="188"/>
      <c r="F179" s="188"/>
      <c r="G179" s="188"/>
      <c r="H179" s="188"/>
      <c r="I179" s="188"/>
      <c r="J179" s="188"/>
      <c r="K179" s="188"/>
      <c r="L179" s="188"/>
      <c r="O179" s="191" t="s">
        <v>58</v>
      </c>
      <c r="P179" s="192"/>
      <c r="Q179" s="187"/>
    </row>
    <row r="180" spans="3:17">
      <c r="O180" s="191" t="s">
        <v>59</v>
      </c>
      <c r="P180" s="192"/>
      <c r="Q180" s="187"/>
    </row>
    <row r="181" spans="3:17">
      <c r="C181" s="193" t="s">
        <v>60</v>
      </c>
      <c r="O181" s="191" t="s">
        <v>61</v>
      </c>
      <c r="P181" s="192"/>
      <c r="Q181" s="187"/>
    </row>
    <row r="182" spans="3:17">
      <c r="C182" s="194" t="s">
        <v>62</v>
      </c>
      <c r="D182" s="194"/>
      <c r="E182" s="194"/>
      <c r="F182" s="195"/>
      <c r="G182" s="118"/>
      <c r="O182" s="191" t="s">
        <v>63</v>
      </c>
      <c r="P182" s="192"/>
      <c r="Q182" s="187"/>
    </row>
    <row r="183" spans="3:17">
      <c r="C183" s="194" t="s">
        <v>64</v>
      </c>
      <c r="D183" s="194"/>
      <c r="E183" s="194"/>
      <c r="F183" s="195"/>
      <c r="G183" s="92"/>
      <c r="O183" s="191" t="s">
        <v>65</v>
      </c>
      <c r="P183" s="192"/>
      <c r="Q183" s="187"/>
    </row>
    <row r="184" ht="15.75" spans="3:17">
      <c r="C184" s="194" t="s">
        <v>66</v>
      </c>
      <c r="D184" s="194"/>
      <c r="E184" s="194"/>
      <c r="F184" s="195"/>
      <c r="G184" s="196"/>
      <c r="O184" s="197" t="s">
        <v>67</v>
      </c>
      <c r="P184" s="198"/>
    </row>
    <row r="185" spans="3:17">
      <c r="J185" s="199"/>
      <c r="K185" s="199"/>
      <c r="P185" s="200"/>
    </row>
    <row r="186" spans="3:17">
      <c r="F186" s="185"/>
      <c r="G186" s="185"/>
      <c r="H186" s="185"/>
      <c r="N186" s="185"/>
      <c r="O186" s="185"/>
    </row>
    <row r="187" spans="3:17">
      <c r="F187" s="185"/>
      <c r="G187" s="185"/>
      <c r="H187" s="185"/>
      <c r="I187" s="185"/>
      <c r="J187" s="185"/>
      <c r="K187" s="185"/>
      <c r="L187" s="185"/>
      <c r="M187" s="185"/>
      <c r="N187" s="185"/>
      <c r="O187" s="185"/>
    </row>
    <row r="188" spans="3:17">
      <c r="C188" s="201" t="s">
        <v>68</v>
      </c>
      <c r="D188" s="201"/>
      <c r="E188" s="201"/>
      <c r="F188" s="185"/>
      <c r="G188" s="185"/>
      <c r="L188" s="185"/>
      <c r="M188" s="185"/>
      <c r="N188" s="185"/>
      <c r="O188" s="185"/>
    </row>
    <row r="189" spans="3:17">
      <c r="F189" s="185"/>
      <c r="G189" s="185"/>
      <c r="K189" t="s">
        <v>69</v>
      </c>
      <c r="L189" s="1"/>
      <c r="M189" s="1"/>
      <c r="O189" s="185"/>
    </row>
    <row r="190" spans="3:17">
      <c r="F190" s="185"/>
      <c r="G190" s="185"/>
      <c r="K190" t="s">
        <v>70</v>
      </c>
      <c r="L190" s="185"/>
      <c r="M190" s="185"/>
      <c r="O190" s="185"/>
    </row>
    <row r="200" customHeight="1"/>
    <row r="201" spans="16:17">
      <c r="P201" s="46"/>
      <c r="Q201" s="46"/>
    </row>
    <row r="202" spans="16:17">
      <c r="P202" s="46"/>
      <c r="Q202" s="46"/>
    </row>
    <row r="203" spans="16:17">
      <c r="P203" s="46"/>
      <c r="Q203" s="46"/>
    </row>
    <row r="204" spans="16:17">
      <c r="P204" s="46"/>
      <c r="Q204" s="46"/>
    </row>
    <row r="205" spans="16:17">
      <c r="P205" s="46"/>
      <c r="Q205" s="46"/>
    </row>
    <row r="206" spans="16:17">
      <c r="P206" s="46"/>
      <c r="Q206" s="46"/>
    </row>
    <row r="207" spans="16:17">
      <c r="P207" s="46"/>
      <c r="Q207" s="46"/>
    </row>
    <row r="208" spans="16:17">
      <c r="P208" s="46"/>
      <c r="Q208" s="46"/>
    </row>
    <row r="209" spans="16:17">
      <c r="P209" s="46"/>
      <c r="Q209" s="46"/>
    </row>
    <row r="210" spans="16:17">
      <c r="P210" s="46"/>
      <c r="Q210" s="46"/>
    </row>
    <row r="211" spans="16:17">
      <c r="P211" s="46"/>
      <c r="Q211" s="46"/>
    </row>
    <row r="212" spans="16:17">
      <c r="P212" s="46"/>
      <c r="Q212" s="46"/>
    </row>
    <row r="213" spans="16:17">
      <c r="P213" s="46"/>
      <c r="Q213" s="46"/>
    </row>
    <row r="214" spans="16:17">
      <c r="P214" s="46"/>
      <c r="Q214" s="46"/>
    </row>
    <row r="215" spans="16:17">
      <c r="P215" s="46"/>
      <c r="Q215" s="46"/>
    </row>
    <row r="216" spans="16:17">
      <c r="P216" s="46"/>
      <c r="Q216" s="46"/>
    </row>
    <row r="217" spans="16:17">
      <c r="P217" s="46"/>
      <c r="Q217" s="46"/>
    </row>
    <row r="218" spans="16:17">
      <c r="P218" s="46"/>
      <c r="Q218" s="46"/>
    </row>
    <row r="219" spans="16:17">
      <c r="P219" s="46"/>
      <c r="Q219" s="46"/>
    </row>
    <row r="220" spans="16:17">
      <c r="P220" s="46"/>
      <c r="Q220" s="46"/>
    </row>
    <row r="221" spans="16:17">
      <c r="P221" s="46"/>
      <c r="Q221" s="46"/>
    </row>
    <row r="222" spans="16:17">
      <c r="P222" s="46"/>
      <c r="Q222" s="46"/>
    </row>
    <row r="223" spans="16:17">
      <c r="P223" s="46"/>
      <c r="Q223" s="46"/>
    </row>
    <row r="224" spans="16:17">
      <c r="P224" s="46"/>
      <c r="Q224" s="46"/>
    </row>
    <row r="225" spans="16:17">
      <c r="P225" s="46"/>
      <c r="Q225" s="46"/>
    </row>
  </sheetData>
  <mergeCells count="43">
    <mergeCell ref="B2:N2"/>
    <mergeCell ref="B3:N3"/>
    <mergeCell ref="F6:G6"/>
    <mergeCell ref="K6:L6"/>
    <mergeCell ref="C9:Q9"/>
    <mergeCell ref="C23:D23"/>
    <mergeCell ref="F23:J23"/>
    <mergeCell ref="M23:Q23"/>
    <mergeCell ref="C30:Q30"/>
    <mergeCell ref="C136:D136"/>
    <mergeCell ref="C137:Q137"/>
    <mergeCell ref="O177:P177"/>
    <mergeCell ref="O178:P178"/>
    <mergeCell ref="O179:P179"/>
    <mergeCell ref="O180:P180"/>
    <mergeCell ref="O181:P181"/>
    <mergeCell ref="C182:F182"/>
    <mergeCell ref="O182:P182"/>
    <mergeCell ref="C183:F183"/>
    <mergeCell ref="O183:P183"/>
    <mergeCell ref="C184:F184"/>
    <mergeCell ref="O184:P184"/>
    <mergeCell ref="B6:B7"/>
    <mergeCell ref="B9:B29"/>
    <mergeCell ref="B31:B48"/>
    <mergeCell ref="B49:B67"/>
    <mergeCell ref="B68:B86"/>
    <mergeCell ref="B87:B105"/>
    <mergeCell ref="B106:B124"/>
    <mergeCell ref="B125:B135"/>
    <mergeCell ref="B138:B173"/>
    <mergeCell ref="C6:C7"/>
    <mergeCell ref="D6:D7"/>
    <mergeCell ref="E6:E7"/>
    <mergeCell ref="H6:H7"/>
    <mergeCell ref="I6:I7"/>
    <mergeCell ref="J6:J7"/>
    <mergeCell ref="M6:M7"/>
    <mergeCell ref="N6:N7"/>
    <mergeCell ref="O6:O7"/>
    <mergeCell ref="P6:P7"/>
    <mergeCell ref="Q6:Q7"/>
    <mergeCell ref="C177:L179"/>
  </mergeCells>
  <pageMargins left="0.7" right="0.7" top="0.75" bottom="0.75" header="0.3" footer="0.3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Serviz-1</cp:lastModifiedBy>
  <dcterms:created xsi:type="dcterms:W3CDTF">2006-09-16T00:00:00Z</dcterms:created>
  <dcterms:modified xsi:type="dcterms:W3CDTF">2026-07-03T12:40:46Z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7A7F4EAF51624D08AD9168C8BB1CF550_12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